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80" windowHeight="8040"/>
  </bookViews>
  <sheets>
    <sheet name="DAMAN" sheetId="1" r:id="rId1"/>
    <sheet name="SILVASSA" sheetId="5" r:id="rId2"/>
    <sheet name="BOISAR" sheetId="22" r:id="rId3"/>
    <sheet name="NASHIK RSC" sheetId="23" r:id="rId4"/>
    <sheet name="SOLAN" sheetId="17" r:id="rId5"/>
    <sheet name="EX-VASAI DEPOT" sheetId="20" r:id="rId6"/>
    <sheet name="PLANT WASTE" sheetId="21" r:id="rId7"/>
    <sheet name="T&amp;C" sheetId="14" r:id="rId8"/>
  </sheets>
  <definedNames>
    <definedName name="_xlnm.Print_Area" localSheetId="2">BOISAR!$A$1:$N$69</definedName>
    <definedName name="_xlnm.Print_Area" localSheetId="0">DAMAN!$A$1:$N$70</definedName>
    <definedName name="_xlnm.Print_Area" localSheetId="3">'NASHIK RSC'!$A$1:$H$91</definedName>
    <definedName name="_xlnm.Print_Area" localSheetId="1">SILVASSA!$A$1:$N$68</definedName>
    <definedName name="_xlnm.Print_Area" localSheetId="4">SOLAN!$A$1:$N$69</definedName>
  </definedNames>
  <calcPr calcId="124519"/>
</workbook>
</file>

<file path=xl/calcChain.xml><?xml version="1.0" encoding="utf-8"?>
<calcChain xmlns="http://schemas.openxmlformats.org/spreadsheetml/2006/main">
  <c r="E32" i="20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F12" i="23"/>
  <c r="G12" s="1"/>
  <c r="G69" i="17"/>
  <c r="I69"/>
  <c r="J69" s="1"/>
  <c r="G68"/>
  <c r="I68" s="1"/>
  <c r="J68"/>
  <c r="G67"/>
  <c r="I67"/>
  <c r="J67" s="1"/>
  <c r="G66"/>
  <c r="I66" s="1"/>
  <c r="J66"/>
  <c r="G65"/>
  <c r="I65"/>
  <c r="J65" s="1"/>
  <c r="G64"/>
  <c r="I64" s="1"/>
  <c r="J64"/>
  <c r="G63"/>
  <c r="I63"/>
  <c r="J63" s="1"/>
  <c r="G62"/>
  <c r="I62" s="1"/>
  <c r="J62"/>
  <c r="K62" s="1"/>
  <c r="G61"/>
  <c r="I61"/>
  <c r="J61" s="1"/>
  <c r="G60"/>
  <c r="I60" s="1"/>
  <c r="J60"/>
  <c r="K60" s="1"/>
  <c r="F69" i="23"/>
  <c r="G69"/>
  <c r="F68"/>
  <c r="G68"/>
  <c r="F67"/>
  <c r="G67"/>
  <c r="F66"/>
  <c r="G66"/>
  <c r="F65"/>
  <c r="G65"/>
  <c r="F64"/>
  <c r="G64"/>
  <c r="F63"/>
  <c r="G63"/>
  <c r="F62"/>
  <c r="G62"/>
  <c r="F61"/>
  <c r="G61"/>
  <c r="F60"/>
  <c r="G60"/>
  <c r="F56"/>
  <c r="G56"/>
  <c r="F55"/>
  <c r="G55"/>
  <c r="F54"/>
  <c r="G54"/>
  <c r="F53"/>
  <c r="G53"/>
  <c r="F52"/>
  <c r="G52"/>
  <c r="F51"/>
  <c r="G51"/>
  <c r="F50"/>
  <c r="G50"/>
  <c r="F49"/>
  <c r="G49"/>
  <c r="F48"/>
  <c r="G48"/>
  <c r="F47"/>
  <c r="G47"/>
  <c r="F46"/>
  <c r="G46"/>
  <c r="F45"/>
  <c r="G45"/>
  <c r="F44"/>
  <c r="G44"/>
  <c r="F43"/>
  <c r="G43"/>
  <c r="F42"/>
  <c r="G42"/>
  <c r="F41"/>
  <c r="G41"/>
  <c r="F40"/>
  <c r="G40"/>
  <c r="F39"/>
  <c r="G39"/>
  <c r="F38"/>
  <c r="G38"/>
  <c r="F37"/>
  <c r="G37"/>
  <c r="F36"/>
  <c r="G36"/>
  <c r="F35"/>
  <c r="G35"/>
  <c r="F34"/>
  <c r="G34"/>
  <c r="F33"/>
  <c r="G33"/>
  <c r="F29"/>
  <c r="G29"/>
  <c r="F28"/>
  <c r="G28"/>
  <c r="F27"/>
  <c r="G27"/>
  <c r="F26"/>
  <c r="G26"/>
  <c r="F25"/>
  <c r="G25"/>
  <c r="F24"/>
  <c r="G24"/>
  <c r="F23"/>
  <c r="G23"/>
  <c r="F22"/>
  <c r="G22"/>
  <c r="F21"/>
  <c r="G21"/>
  <c r="F20"/>
  <c r="G20"/>
  <c r="F19"/>
  <c r="G19"/>
  <c r="F18"/>
  <c r="G18"/>
  <c r="F17"/>
  <c r="G17"/>
  <c r="F16"/>
  <c r="G16"/>
  <c r="F15"/>
  <c r="G15"/>
  <c r="F14"/>
  <c r="G14"/>
  <c r="F13"/>
  <c r="G13"/>
  <c r="E68" i="20"/>
  <c r="F68" s="1"/>
  <c r="G68"/>
  <c r="E67"/>
  <c r="F67"/>
  <c r="G67" s="1"/>
  <c r="E66"/>
  <c r="F66" s="1"/>
  <c r="G66"/>
  <c r="E65"/>
  <c r="F65"/>
  <c r="G65" s="1"/>
  <c r="E64"/>
  <c r="F64" s="1"/>
  <c r="G64"/>
  <c r="E63"/>
  <c r="F63"/>
  <c r="G63" s="1"/>
  <c r="E62"/>
  <c r="F62" s="1"/>
  <c r="G62"/>
  <c r="E61"/>
  <c r="F61"/>
  <c r="G61" s="1"/>
  <c r="E60"/>
  <c r="F60" s="1"/>
  <c r="G60"/>
  <c r="E59"/>
  <c r="F59"/>
  <c r="G59" s="1"/>
  <c r="F55"/>
  <c r="G55" s="1"/>
  <c r="F54"/>
  <c r="F53"/>
  <c r="G53" s="1"/>
  <c r="F52"/>
  <c r="F51"/>
  <c r="G51" s="1"/>
  <c r="F50"/>
  <c r="F49"/>
  <c r="G49" s="1"/>
  <c r="F48"/>
  <c r="F47"/>
  <c r="G47" s="1"/>
  <c r="F46"/>
  <c r="F45"/>
  <c r="G45" s="1"/>
  <c r="F44"/>
  <c r="F43"/>
  <c r="G43" s="1"/>
  <c r="F42"/>
  <c r="F41"/>
  <c r="G41" s="1"/>
  <c r="F40"/>
  <c r="F39"/>
  <c r="G39" s="1"/>
  <c r="F38"/>
  <c r="F37"/>
  <c r="G37" s="1"/>
  <c r="F36"/>
  <c r="F35"/>
  <c r="G35" s="1"/>
  <c r="F34"/>
  <c r="F33"/>
  <c r="G33" s="1"/>
  <c r="F32"/>
  <c r="E28"/>
  <c r="F28" s="1"/>
  <c r="G28"/>
  <c r="E27"/>
  <c r="F27"/>
  <c r="G27" s="1"/>
  <c r="E26"/>
  <c r="F26" s="1"/>
  <c r="G26"/>
  <c r="E25"/>
  <c r="F25"/>
  <c r="G25" s="1"/>
  <c r="E24"/>
  <c r="F24" s="1"/>
  <c r="G24"/>
  <c r="E23"/>
  <c r="F23"/>
  <c r="G23" s="1"/>
  <c r="E22"/>
  <c r="F22" s="1"/>
  <c r="G22"/>
  <c r="E21"/>
  <c r="F21"/>
  <c r="G21" s="1"/>
  <c r="E20"/>
  <c r="F20" s="1"/>
  <c r="G20"/>
  <c r="E19"/>
  <c r="F19"/>
  <c r="G19" s="1"/>
  <c r="E18"/>
  <c r="F18" s="1"/>
  <c r="G18"/>
  <c r="E17"/>
  <c r="F17"/>
  <c r="G17" s="1"/>
  <c r="E16"/>
  <c r="F16" s="1"/>
  <c r="G16"/>
  <c r="E15"/>
  <c r="F15"/>
  <c r="G15" s="1"/>
  <c r="E14"/>
  <c r="F14" s="1"/>
  <c r="G14"/>
  <c r="E13"/>
  <c r="F13"/>
  <c r="G13" s="1"/>
  <c r="E12"/>
  <c r="F12" s="1"/>
  <c r="G12"/>
  <c r="E11"/>
  <c r="F11"/>
  <c r="G11" s="1"/>
  <c r="G62" i="22"/>
  <c r="I62"/>
  <c r="J62" s="1"/>
  <c r="K62"/>
  <c r="G61" i="5"/>
  <c r="I61"/>
  <c r="J61" s="1"/>
  <c r="K61" s="1"/>
  <c r="G62" i="1"/>
  <c r="I62"/>
  <c r="J62" s="1"/>
  <c r="K62"/>
  <c r="G23" i="17"/>
  <c r="I23"/>
  <c r="J23" s="1"/>
  <c r="K23" s="1"/>
  <c r="G23" i="22"/>
  <c r="I23"/>
  <c r="J23" s="1"/>
  <c r="K23"/>
  <c r="G22" i="5"/>
  <c r="I22"/>
  <c r="J22" s="1"/>
  <c r="K22" s="1"/>
  <c r="G23" i="1"/>
  <c r="I23"/>
  <c r="J23" s="1"/>
  <c r="K23"/>
  <c r="G44" i="17"/>
  <c r="I44"/>
  <c r="J44" s="1"/>
  <c r="K44" s="1"/>
  <c r="G44" i="22"/>
  <c r="I44"/>
  <c r="J44" s="1"/>
  <c r="K44"/>
  <c r="G43" i="5"/>
  <c r="I43"/>
  <c r="J43" s="1"/>
  <c r="K43" s="1"/>
  <c r="G44" i="1"/>
  <c r="I44"/>
  <c r="J44" s="1"/>
  <c r="K44"/>
  <c r="G50" i="17"/>
  <c r="I50"/>
  <c r="J50" s="1"/>
  <c r="K50" s="1"/>
  <c r="G50" i="22"/>
  <c r="I50"/>
  <c r="J50" s="1"/>
  <c r="K50"/>
  <c r="G49" i="5"/>
  <c r="I49"/>
  <c r="J49" s="1"/>
  <c r="K49" s="1"/>
  <c r="G50" i="1"/>
  <c r="I50"/>
  <c r="J50" s="1"/>
  <c r="K50"/>
  <c r="G12"/>
  <c r="I12"/>
  <c r="J12" s="1"/>
  <c r="G13" i="22"/>
  <c r="I13" s="1"/>
  <c r="J13"/>
  <c r="K13" s="1"/>
  <c r="G63"/>
  <c r="I63"/>
  <c r="J63" s="1"/>
  <c r="G56" i="17"/>
  <c r="G55"/>
  <c r="G54"/>
  <c r="G53"/>
  <c r="G52"/>
  <c r="G51"/>
  <c r="G49"/>
  <c r="I49" s="1"/>
  <c r="G48"/>
  <c r="G47"/>
  <c r="I47" s="1"/>
  <c r="G46"/>
  <c r="G45"/>
  <c r="G43"/>
  <c r="G42"/>
  <c r="G41"/>
  <c r="G40"/>
  <c r="G39"/>
  <c r="G38"/>
  <c r="I38" s="1"/>
  <c r="G37"/>
  <c r="G36"/>
  <c r="G35"/>
  <c r="G34"/>
  <c r="G33"/>
  <c r="G29"/>
  <c r="G28"/>
  <c r="G27"/>
  <c r="G26"/>
  <c r="G25"/>
  <c r="G24"/>
  <c r="G22"/>
  <c r="G21"/>
  <c r="G20"/>
  <c r="I20" s="1"/>
  <c r="G19"/>
  <c r="G18"/>
  <c r="I18" s="1"/>
  <c r="G17"/>
  <c r="G16"/>
  <c r="I16" s="1"/>
  <c r="G15"/>
  <c r="G14"/>
  <c r="I14" s="1"/>
  <c r="G13"/>
  <c r="G12"/>
  <c r="I12" s="1"/>
  <c r="G69" i="22"/>
  <c r="G68"/>
  <c r="I68" s="1"/>
  <c r="G67"/>
  <c r="G66"/>
  <c r="I66" s="1"/>
  <c r="G65"/>
  <c r="G64"/>
  <c r="I64" s="1"/>
  <c r="G61"/>
  <c r="G60"/>
  <c r="G56"/>
  <c r="G55"/>
  <c r="G54"/>
  <c r="G53"/>
  <c r="G52"/>
  <c r="G51"/>
  <c r="G49"/>
  <c r="G48"/>
  <c r="I48" s="1"/>
  <c r="G47"/>
  <c r="G46"/>
  <c r="I46" s="1"/>
  <c r="G45"/>
  <c r="G43"/>
  <c r="I43" s="1"/>
  <c r="G42"/>
  <c r="G41"/>
  <c r="I41" s="1"/>
  <c r="G40"/>
  <c r="G39"/>
  <c r="I39" s="1"/>
  <c r="G38"/>
  <c r="G37"/>
  <c r="I37" s="1"/>
  <c r="G36"/>
  <c r="G35"/>
  <c r="I35" s="1"/>
  <c r="G34"/>
  <c r="G33"/>
  <c r="G29"/>
  <c r="G28"/>
  <c r="G27"/>
  <c r="G26"/>
  <c r="G25"/>
  <c r="G24"/>
  <c r="G22"/>
  <c r="G21"/>
  <c r="I21" s="1"/>
  <c r="G20"/>
  <c r="G19"/>
  <c r="I19" s="1"/>
  <c r="G18"/>
  <c r="G17"/>
  <c r="I17" s="1"/>
  <c r="G16"/>
  <c r="G15"/>
  <c r="I15" s="1"/>
  <c r="G14"/>
  <c r="G12"/>
  <c r="G68" i="5"/>
  <c r="G67"/>
  <c r="G66"/>
  <c r="G65"/>
  <c r="G64"/>
  <c r="G63"/>
  <c r="G62"/>
  <c r="G60"/>
  <c r="G59"/>
  <c r="G55"/>
  <c r="G54"/>
  <c r="G53"/>
  <c r="G52"/>
  <c r="G51"/>
  <c r="G50"/>
  <c r="G48"/>
  <c r="I48" s="1"/>
  <c r="G47"/>
  <c r="G46"/>
  <c r="I46" s="1"/>
  <c r="G45"/>
  <c r="G44"/>
  <c r="G42"/>
  <c r="G41"/>
  <c r="G40"/>
  <c r="G39"/>
  <c r="G38"/>
  <c r="G37"/>
  <c r="G36"/>
  <c r="G35"/>
  <c r="G34"/>
  <c r="G33"/>
  <c r="G32"/>
  <c r="G28"/>
  <c r="G27"/>
  <c r="G26"/>
  <c r="G25"/>
  <c r="G24"/>
  <c r="I24" s="1"/>
  <c r="G23"/>
  <c r="G21"/>
  <c r="I21" s="1"/>
  <c r="G20"/>
  <c r="G19"/>
  <c r="I19" s="1"/>
  <c r="G18"/>
  <c r="G17"/>
  <c r="I17" s="1"/>
  <c r="G16"/>
  <c r="G15"/>
  <c r="G14"/>
  <c r="G13"/>
  <c r="G12"/>
  <c r="G11"/>
  <c r="G29" i="1"/>
  <c r="G28"/>
  <c r="G27"/>
  <c r="G26"/>
  <c r="G25"/>
  <c r="G24"/>
  <c r="I24" s="1"/>
  <c r="G22"/>
  <c r="G21"/>
  <c r="I21" s="1"/>
  <c r="G20"/>
  <c r="G19"/>
  <c r="I19" s="1"/>
  <c r="G18"/>
  <c r="G17"/>
  <c r="G16"/>
  <c r="G15"/>
  <c r="G14"/>
  <c r="G13"/>
  <c r="G69"/>
  <c r="G68"/>
  <c r="G67"/>
  <c r="G66"/>
  <c r="G65"/>
  <c r="G64"/>
  <c r="G63"/>
  <c r="G61"/>
  <c r="G60"/>
  <c r="G56"/>
  <c r="G55"/>
  <c r="G54"/>
  <c r="G53"/>
  <c r="G52"/>
  <c r="G51"/>
  <c r="G49"/>
  <c r="I49" s="1"/>
  <c r="G48"/>
  <c r="G47"/>
  <c r="I47" s="1"/>
  <c r="G46"/>
  <c r="G45"/>
  <c r="G42"/>
  <c r="G41"/>
  <c r="I41" s="1"/>
  <c r="G40"/>
  <c r="G39"/>
  <c r="I39" s="1"/>
  <c r="G38"/>
  <c r="G37"/>
  <c r="I37" s="1"/>
  <c r="G36"/>
  <c r="G35"/>
  <c r="I35" s="1"/>
  <c r="G34"/>
  <c r="G33"/>
  <c r="G43"/>
  <c r="I37" i="17"/>
  <c r="J37" s="1"/>
  <c r="K37" s="1"/>
  <c r="J37" i="22"/>
  <c r="K37" s="1"/>
  <c r="I36" i="5"/>
  <c r="J36" s="1"/>
  <c r="K36"/>
  <c r="I35" i="17"/>
  <c r="J35" s="1"/>
  <c r="K35" s="1"/>
  <c r="I51"/>
  <c r="J51"/>
  <c r="K51" s="1"/>
  <c r="I51" i="22"/>
  <c r="J35"/>
  <c r="K35" s="1"/>
  <c r="I34" i="5"/>
  <c r="J34" s="1"/>
  <c r="K34"/>
  <c r="I50"/>
  <c r="J50"/>
  <c r="K50" s="1"/>
  <c r="I51" i="1"/>
  <c r="J51" s="1"/>
  <c r="K51"/>
  <c r="I34" i="17"/>
  <c r="I34" i="22"/>
  <c r="J34"/>
  <c r="K34" s="1"/>
  <c r="I33" i="5"/>
  <c r="I34" i="1"/>
  <c r="J34"/>
  <c r="K34" s="1"/>
  <c r="I22" i="17"/>
  <c r="J21" i="22"/>
  <c r="K21" s="1"/>
  <c r="I22"/>
  <c r="J22" s="1"/>
  <c r="K22"/>
  <c r="J21" i="5"/>
  <c r="K21" s="1"/>
  <c r="I22" i="1"/>
  <c r="J22" s="1"/>
  <c r="K22" s="1"/>
  <c r="I21" i="17"/>
  <c r="J21"/>
  <c r="K21" s="1"/>
  <c r="I20" i="5"/>
  <c r="J20" s="1"/>
  <c r="K20" s="1"/>
  <c r="J21" i="1"/>
  <c r="K21" s="1"/>
  <c r="I26" i="17"/>
  <c r="J26" s="1"/>
  <c r="K26"/>
  <c r="J20"/>
  <c r="K20" s="1"/>
  <c r="I26" i="22"/>
  <c r="I20"/>
  <c r="J20"/>
  <c r="K20" s="1"/>
  <c r="I25" i="5"/>
  <c r="J25" s="1"/>
  <c r="K25" s="1"/>
  <c r="J19"/>
  <c r="K19" s="1"/>
  <c r="I26" i="1"/>
  <c r="I20"/>
  <c r="J20"/>
  <c r="K20" s="1"/>
  <c r="I27" i="17"/>
  <c r="I27" i="22"/>
  <c r="J27"/>
  <c r="K27" s="1"/>
  <c r="I26" i="5"/>
  <c r="I27" i="1"/>
  <c r="J27"/>
  <c r="K27" s="1"/>
  <c r="I12" i="22"/>
  <c r="I14"/>
  <c r="J14" s="1"/>
  <c r="K14"/>
  <c r="J15"/>
  <c r="K15" s="1"/>
  <c r="I16"/>
  <c r="J16" s="1"/>
  <c r="K16" s="1"/>
  <c r="J17"/>
  <c r="K17" s="1"/>
  <c r="I18"/>
  <c r="J18" s="1"/>
  <c r="K18"/>
  <c r="J19"/>
  <c r="K19" s="1"/>
  <c r="I24"/>
  <c r="I25"/>
  <c r="J25"/>
  <c r="K25" s="1"/>
  <c r="I28"/>
  <c r="I29"/>
  <c r="J29"/>
  <c r="K29" s="1"/>
  <c r="I33"/>
  <c r="I36"/>
  <c r="J36"/>
  <c r="K36" s="1"/>
  <c r="I38"/>
  <c r="J38" s="1"/>
  <c r="K38" s="1"/>
  <c r="J39"/>
  <c r="K39" s="1"/>
  <c r="I40"/>
  <c r="J40" s="1"/>
  <c r="K40"/>
  <c r="J41"/>
  <c r="K41" s="1"/>
  <c r="I42"/>
  <c r="J42" s="1"/>
  <c r="K42" s="1"/>
  <c r="J43"/>
  <c r="K43" s="1"/>
  <c r="I45"/>
  <c r="J45" s="1"/>
  <c r="K45"/>
  <c r="J46"/>
  <c r="K46" s="1"/>
  <c r="I47"/>
  <c r="J47" s="1"/>
  <c r="K47" s="1"/>
  <c r="J48"/>
  <c r="K48" s="1"/>
  <c r="I49"/>
  <c r="J49" s="1"/>
  <c r="K49"/>
  <c r="I52"/>
  <c r="J52"/>
  <c r="K52" s="1"/>
  <c r="I53"/>
  <c r="I54"/>
  <c r="J54"/>
  <c r="K54" s="1"/>
  <c r="I55"/>
  <c r="I56"/>
  <c r="J56"/>
  <c r="K56" s="1"/>
  <c r="I60"/>
  <c r="I61"/>
  <c r="J61"/>
  <c r="K61" s="1"/>
  <c r="K63"/>
  <c r="J64"/>
  <c r="K64" s="1"/>
  <c r="I65"/>
  <c r="J65" s="1"/>
  <c r="K65"/>
  <c r="J66"/>
  <c r="K66" s="1"/>
  <c r="I67"/>
  <c r="J67" s="1"/>
  <c r="K67" s="1"/>
  <c r="J68"/>
  <c r="K68" s="1"/>
  <c r="I69"/>
  <c r="J69" s="1"/>
  <c r="K69"/>
  <c r="I19" i="17"/>
  <c r="J19"/>
  <c r="K19" s="1"/>
  <c r="I18" i="5"/>
  <c r="J18" s="1"/>
  <c r="K18"/>
  <c r="J19" i="1"/>
  <c r="K19" s="1"/>
  <c r="I45" i="17"/>
  <c r="I39"/>
  <c r="J39"/>
  <c r="K39" s="1"/>
  <c r="I40"/>
  <c r="I41"/>
  <c r="J41"/>
  <c r="K41" s="1"/>
  <c r="I42"/>
  <c r="I43"/>
  <c r="J43"/>
  <c r="K43" s="1"/>
  <c r="I46"/>
  <c r="J46" s="1"/>
  <c r="K46" s="1"/>
  <c r="J47"/>
  <c r="K47" s="1"/>
  <c r="I48"/>
  <c r="J48" s="1"/>
  <c r="K48"/>
  <c r="J49"/>
  <c r="K49" s="1"/>
  <c r="I44" i="5"/>
  <c r="I38"/>
  <c r="J38"/>
  <c r="K38" s="1"/>
  <c r="I39"/>
  <c r="I40"/>
  <c r="J40"/>
  <c r="K40" s="1"/>
  <c r="I41"/>
  <c r="I42"/>
  <c r="J42"/>
  <c r="K42" s="1"/>
  <c r="I45"/>
  <c r="J45" s="1"/>
  <c r="K45" s="1"/>
  <c r="J46"/>
  <c r="K46" s="1"/>
  <c r="I47"/>
  <c r="J47" s="1"/>
  <c r="K47"/>
  <c r="J48"/>
  <c r="K48" s="1"/>
  <c r="I45" i="1"/>
  <c r="J39"/>
  <c r="K39" s="1"/>
  <c r="I40"/>
  <c r="J40" s="1"/>
  <c r="K40"/>
  <c r="J41"/>
  <c r="K41" s="1"/>
  <c r="I42"/>
  <c r="J42" s="1"/>
  <c r="K42" s="1"/>
  <c r="I43"/>
  <c r="J43"/>
  <c r="K43" s="1"/>
  <c r="I46"/>
  <c r="J46" s="1"/>
  <c r="K46" s="1"/>
  <c r="J47"/>
  <c r="K47" s="1"/>
  <c r="I48"/>
  <c r="J48" s="1"/>
  <c r="K48"/>
  <c r="J49"/>
  <c r="K49" s="1"/>
  <c r="I60"/>
  <c r="J60" s="1"/>
  <c r="I25" i="17"/>
  <c r="J24" i="5"/>
  <c r="K24" s="1"/>
  <c r="I25" i="1"/>
  <c r="J25" s="1"/>
  <c r="K25" s="1"/>
  <c r="I24" i="17"/>
  <c r="J24"/>
  <c r="K24" s="1"/>
  <c r="I23" i="5"/>
  <c r="J23" s="1"/>
  <c r="K23" s="1"/>
  <c r="J24" i="1"/>
  <c r="K24" s="1"/>
  <c r="I60" i="5"/>
  <c r="J17"/>
  <c r="K17" s="1"/>
  <c r="I61" i="1"/>
  <c r="I18"/>
  <c r="J18"/>
  <c r="K18" s="1"/>
  <c r="K61" i="17"/>
  <c r="J18"/>
  <c r="K18" s="1"/>
  <c r="K65"/>
  <c r="I64" i="5"/>
  <c r="J64"/>
  <c r="K64" s="1"/>
  <c r="I65" i="1"/>
  <c r="J65" s="1"/>
  <c r="K65"/>
  <c r="J12" i="17"/>
  <c r="K12" s="1"/>
  <c r="I13"/>
  <c r="J13" s="1"/>
  <c r="K13" s="1"/>
  <c r="J14"/>
  <c r="K14" s="1"/>
  <c r="I15"/>
  <c r="J15" s="1"/>
  <c r="K15"/>
  <c r="J16"/>
  <c r="K16" s="1"/>
  <c r="I17"/>
  <c r="J17" s="1"/>
  <c r="K17" s="1"/>
  <c r="I28"/>
  <c r="J28"/>
  <c r="K28" s="1"/>
  <c r="I29"/>
  <c r="I33"/>
  <c r="J33"/>
  <c r="K33" s="1"/>
  <c r="I36"/>
  <c r="J38"/>
  <c r="K38" s="1"/>
  <c r="I52"/>
  <c r="I53"/>
  <c r="J53"/>
  <c r="K53" s="1"/>
  <c r="I54"/>
  <c r="I55"/>
  <c r="J55"/>
  <c r="K55" s="1"/>
  <c r="I56"/>
  <c r="K63"/>
  <c r="K64"/>
  <c r="K66"/>
  <c r="K67"/>
  <c r="K68"/>
  <c r="K69"/>
  <c r="I68" i="5"/>
  <c r="J68"/>
  <c r="K68" s="1"/>
  <c r="I67"/>
  <c r="J67" s="1"/>
  <c r="K67" s="1"/>
  <c r="I66"/>
  <c r="J66"/>
  <c r="K66" s="1"/>
  <c r="I65"/>
  <c r="J65" s="1"/>
  <c r="K65" s="1"/>
  <c r="I63"/>
  <c r="J63"/>
  <c r="K63" s="1"/>
  <c r="I62"/>
  <c r="J62" s="1"/>
  <c r="K62" s="1"/>
  <c r="I59"/>
  <c r="J59"/>
  <c r="K59" s="1"/>
  <c r="I55"/>
  <c r="J55" s="1"/>
  <c r="K55" s="1"/>
  <c r="I54"/>
  <c r="J54"/>
  <c r="K54" s="1"/>
  <c r="I53"/>
  <c r="J53" s="1"/>
  <c r="K53" s="1"/>
  <c r="I52"/>
  <c r="J52"/>
  <c r="K52" s="1"/>
  <c r="I51"/>
  <c r="J51" s="1"/>
  <c r="K51" s="1"/>
  <c r="I37"/>
  <c r="J37"/>
  <c r="K37" s="1"/>
  <c r="I35"/>
  <c r="J35" s="1"/>
  <c r="K35" s="1"/>
  <c r="I32"/>
  <c r="J32"/>
  <c r="K32" s="1"/>
  <c r="I28"/>
  <c r="J28" s="1"/>
  <c r="K28" s="1"/>
  <c r="I27"/>
  <c r="J27"/>
  <c r="K27" s="1"/>
  <c r="I16"/>
  <c r="J16" s="1"/>
  <c r="K16" s="1"/>
  <c r="I15"/>
  <c r="J15"/>
  <c r="K15" s="1"/>
  <c r="I14"/>
  <c r="J14" s="1"/>
  <c r="K14" s="1"/>
  <c r="I13"/>
  <c r="J13"/>
  <c r="K13" s="1"/>
  <c r="I12"/>
  <c r="J12" s="1"/>
  <c r="K12" s="1"/>
  <c r="I11"/>
  <c r="J11"/>
  <c r="K11" s="1"/>
  <c r="I69" i="1"/>
  <c r="J69" s="1"/>
  <c r="K69" s="1"/>
  <c r="I68"/>
  <c r="J68"/>
  <c r="K68" s="1"/>
  <c r="I67"/>
  <c r="J67" s="1"/>
  <c r="K67" s="1"/>
  <c r="I66"/>
  <c r="J66"/>
  <c r="K66" s="1"/>
  <c r="I64"/>
  <c r="J64" s="1"/>
  <c r="K64" s="1"/>
  <c r="I63"/>
  <c r="J63"/>
  <c r="K63" s="1"/>
  <c r="K60"/>
  <c r="I56"/>
  <c r="J56"/>
  <c r="K56" s="1"/>
  <c r="I55"/>
  <c r="J55" s="1"/>
  <c r="K55" s="1"/>
  <c r="I54"/>
  <c r="J54"/>
  <c r="K54" s="1"/>
  <c r="I53"/>
  <c r="J53" s="1"/>
  <c r="K53" s="1"/>
  <c r="I52"/>
  <c r="J52"/>
  <c r="K52" s="1"/>
  <c r="I38"/>
  <c r="J38" s="1"/>
  <c r="K38" s="1"/>
  <c r="I36"/>
  <c r="J36"/>
  <c r="K36" s="1"/>
  <c r="I33"/>
  <c r="J33" s="1"/>
  <c r="K33" s="1"/>
  <c r="I28"/>
  <c r="J28"/>
  <c r="K28" s="1"/>
  <c r="I15"/>
  <c r="J15" s="1"/>
  <c r="K15" s="1"/>
  <c r="I14"/>
  <c r="J14"/>
  <c r="K14" s="1"/>
  <c r="I13"/>
  <c r="J13" s="1"/>
  <c r="K13" s="1"/>
  <c r="I29"/>
  <c r="J29"/>
  <c r="K29" s="1"/>
  <c r="I17"/>
  <c r="J17" s="1"/>
  <c r="K17" s="1"/>
  <c r="I16"/>
  <c r="J16"/>
  <c r="K16" s="1"/>
  <c r="K12"/>
  <c r="J35" l="1"/>
  <c r="K35" s="1"/>
  <c r="J37"/>
  <c r="K37" s="1"/>
  <c r="G54" i="20"/>
  <c r="G52"/>
  <c r="G50"/>
  <c r="G48"/>
  <c r="G46"/>
  <c r="G44"/>
  <c r="G42"/>
  <c r="G40"/>
  <c r="G38"/>
  <c r="G36"/>
  <c r="G34"/>
  <c r="G32"/>
  <c r="J45" i="1"/>
  <c r="K45" s="1"/>
  <c r="J61"/>
  <c r="K61" s="1"/>
  <c r="J26"/>
  <c r="K26" s="1"/>
  <c r="J26" i="5"/>
  <c r="K26" s="1"/>
  <c r="J33"/>
  <c r="K33" s="1"/>
  <c r="J39"/>
  <c r="K39" s="1"/>
  <c r="J41"/>
  <c r="K41" s="1"/>
  <c r="J44"/>
  <c r="K44" s="1"/>
  <c r="J60"/>
  <c r="K60" s="1"/>
  <c r="J12" i="22"/>
  <c r="K12" s="1"/>
  <c r="J24"/>
  <c r="K24" s="1"/>
  <c r="J26"/>
  <c r="K26" s="1"/>
  <c r="J28"/>
  <c r="K28" s="1"/>
  <c r="J33"/>
  <c r="K33" s="1"/>
  <c r="J51"/>
  <c r="K51" s="1"/>
  <c r="J53"/>
  <c r="K53" s="1"/>
  <c r="J55"/>
  <c r="K55" s="1"/>
  <c r="J60"/>
  <c r="K60" s="1"/>
  <c r="J22" i="17"/>
  <c r="K22" s="1"/>
  <c r="J25"/>
  <c r="K25" s="1"/>
  <c r="J27"/>
  <c r="K27" s="1"/>
  <c r="J29"/>
  <c r="K29" s="1"/>
  <c r="J34"/>
  <c r="K34" s="1"/>
  <c r="J36"/>
  <c r="K36" s="1"/>
  <c r="J40"/>
  <c r="K40" s="1"/>
  <c r="J42"/>
  <c r="K42" s="1"/>
  <c r="J45"/>
  <c r="K45" s="1"/>
  <c r="J52"/>
  <c r="K52" s="1"/>
  <c r="J54"/>
  <c r="K54" s="1"/>
  <c r="J56"/>
  <c r="K56" s="1"/>
</calcChain>
</file>

<file path=xl/sharedStrings.xml><?xml version="1.0" encoding="utf-8"?>
<sst xmlns="http://schemas.openxmlformats.org/spreadsheetml/2006/main" count="1066" uniqueCount="209">
  <si>
    <t>BASIC</t>
  </si>
  <si>
    <t>TOTAL</t>
  </si>
  <si>
    <t>UTILITY</t>
  </si>
  <si>
    <t>XEHD</t>
  </si>
  <si>
    <t>XMHD</t>
  </si>
  <si>
    <t>DXM</t>
  </si>
  <si>
    <t>IM</t>
  </si>
  <si>
    <t>RAFFIA</t>
  </si>
  <si>
    <t>MFI</t>
  </si>
  <si>
    <t>012DB54</t>
  </si>
  <si>
    <t>GPBM</t>
  </si>
  <si>
    <t>HM</t>
  </si>
  <si>
    <t>080M60</t>
  </si>
  <si>
    <t>042R35A</t>
  </si>
  <si>
    <t>DXB</t>
  </si>
  <si>
    <t>GRADE</t>
  </si>
  <si>
    <t>(-) C D</t>
  </si>
  <si>
    <t xml:space="preserve"> + 0.50% CST</t>
  </si>
  <si>
    <t xml:space="preserve"> + FREIGHT</t>
  </si>
  <si>
    <t>1030RG</t>
  </si>
  <si>
    <t>TQ</t>
  </si>
  <si>
    <t>1100FS</t>
  </si>
  <si>
    <t>1060MG</t>
  </si>
  <si>
    <t>1030MG</t>
  </si>
  <si>
    <t>H D P E</t>
  </si>
  <si>
    <t>010E52</t>
  </si>
  <si>
    <t>INJ.M.</t>
  </si>
  <si>
    <t>080DM57</t>
  </si>
  <si>
    <t>LLDPE</t>
  </si>
  <si>
    <t>PP</t>
  </si>
  <si>
    <t>NA</t>
  </si>
  <si>
    <t>DXF</t>
  </si>
  <si>
    <t>XRLL</t>
  </si>
  <si>
    <t>FILM</t>
  </si>
  <si>
    <t>XMLL</t>
  </si>
  <si>
    <t>XFLL</t>
  </si>
  <si>
    <t>PIPE</t>
  </si>
  <si>
    <t>004DP44 ( PE80 )</t>
  </si>
  <si>
    <t>003DP47 ( PE 100 )</t>
  </si>
  <si>
    <t>065E24A</t>
  </si>
  <si>
    <t>EC</t>
  </si>
  <si>
    <t>A) Zonal General Trade Price (ZGTP)</t>
  </si>
  <si>
    <t xml:space="preserve">    a)   Gradewise Zonal GTP Ex-Works and Ex-Stockist Price of PP /PE are enclosed in Annexure-I</t>
  </si>
  <si>
    <t xml:space="preserve">    b)  Ex Stockist Prices include Excise Duty and Education Cess</t>
  </si>
  <si>
    <t xml:space="preserve">    c) ZGTP of non prime grades will be lower by Rs 796/MT for Ex Works Sales &amp; Ex Stockist Sales than the</t>
  </si>
  <si>
    <t xml:space="preserve">         respective prime grades</t>
  </si>
  <si>
    <t xml:space="preserve">    d) ZGTP of PP Utility grades for Ex Works Sales enclosed in Annexure-I</t>
  </si>
  <si>
    <t>I) Cash Discounts(CD) &amp; Early Payment Incentive( EPI)</t>
  </si>
  <si>
    <t xml:space="preserve">    b. All Ex Stock Sales will be cash only sales. No CD and Credit will be available on the Ex CS Sales</t>
  </si>
  <si>
    <t xml:space="preserve">    c. CD shall be applicable on Prime and Non Prime grades only</t>
  </si>
  <si>
    <t xml:space="preserve">    d. 14 Days Interest Free Credit (IFC) shall be applicable to Customers buying on Ex-Works Sales Only, on Credit in lieu of CD</t>
  </si>
  <si>
    <t xml:space="preserve">        and the same shall not be applicable on Ex-Stock Sales</t>
  </si>
  <si>
    <t xml:space="preserve">        is received before the IFC period.</t>
  </si>
  <si>
    <t>II) Monthly Upliftment Incentive (MUI)</t>
  </si>
  <si>
    <t xml:space="preserve">    a) MUI will be offered to customers for buying quantity of material as per monthly upliftment slabs.</t>
  </si>
  <si>
    <t xml:space="preserve">        MUI will be issued through credit notes in the subsequent month</t>
  </si>
  <si>
    <t xml:space="preserve">    b) Ex works quantities and Ex Stockist Sales can be clubbed together for applicability of MUI for the month</t>
  </si>
  <si>
    <t xml:space="preserve">    c) HDPE, LLDPE &amp; PP grades would not be allowed to be combined for the purpose of MUI applicability</t>
  </si>
  <si>
    <t xml:space="preserve">    d) MUI will be applicable on Prime &amp; Non Prime Grades only</t>
  </si>
  <si>
    <t>III) Trade Discount (TD)</t>
  </si>
  <si>
    <t>C) Utility grades (UG)/ Plant Waste (PW)/ Sweep Grades (SG)</t>
  </si>
  <si>
    <t xml:space="preserve">    a) PP/PE -UG/PW &amp; SG would be sold on EX-WORKS and CASH TERMS only</t>
  </si>
  <si>
    <t xml:space="preserve">    b) MUI shall not be applicable either on UG/PW &amp; SG off take quantity or on Clubbing of UG/PW &amp;SG</t>
  </si>
  <si>
    <t xml:space="preserve">       off take quantity with any other grade.</t>
  </si>
  <si>
    <t xml:space="preserve">D) Delivery Charges Ex Panipat shall be billed as per actuals (Annexure - II) in addition to ZGTP. </t>
  </si>
  <si>
    <t xml:space="preserve">     Unloading and Varai Charges to be borne by the Customer.</t>
  </si>
  <si>
    <t xml:space="preserve">F) Freight, Loading and Varai Charges  on Ex Stockist Sales to be borne by the customers themselves:  </t>
  </si>
  <si>
    <t>G) Any local levies applicable on goods will be extra.</t>
  </si>
  <si>
    <t>H) Excise Duty, Cess, CST, VAT will be charged extra as applicable at the prevailing rates.</t>
  </si>
  <si>
    <t>I) Applicable, CST rate is 0.50%.</t>
  </si>
  <si>
    <t>J) Packaging :Prices are inclusive of standard packaging in 25 Kg bags</t>
  </si>
  <si>
    <t>K) Cut and torn bags</t>
  </si>
  <si>
    <t>ZGTP of cut and torn bags would be lower by Rs 800/MT than the corresponding ZGTP</t>
  </si>
  <si>
    <t>Material will be sold on actual weight basis.</t>
  </si>
  <si>
    <t>BASIC LANDED</t>
  </si>
  <si>
    <t>TRADE DISC</t>
  </si>
  <si>
    <t>003DB52</t>
  </si>
  <si>
    <t>001DB52</t>
  </si>
  <si>
    <t>MBM</t>
  </si>
  <si>
    <t>LBM</t>
  </si>
  <si>
    <t>500M24A</t>
  </si>
  <si>
    <t>LL -IM</t>
  </si>
  <si>
    <t>ROTO M</t>
  </si>
  <si>
    <t>Please Refer Terms &amp; Conditions</t>
  </si>
  <si>
    <t xml:space="preserve">                    LLDPE</t>
  </si>
  <si>
    <t xml:space="preserve">                                 PP</t>
  </si>
  <si>
    <t xml:space="preserve">                        H D P E</t>
  </si>
  <si>
    <t>300M24A</t>
  </si>
  <si>
    <t>LL-IM</t>
  </si>
  <si>
    <t>2120MC</t>
  </si>
  <si>
    <t>020F18S</t>
  </si>
  <si>
    <t>010F18S/010F18A</t>
  </si>
  <si>
    <t>1XHF /3XHF</t>
  </si>
  <si>
    <t>1XLF/ 3XLF</t>
  </si>
  <si>
    <t>1XHF/3XHF</t>
  </si>
  <si>
    <t>1XLF/3XLF</t>
  </si>
  <si>
    <t>ZGTP - Waste Grades, Rs/MT</t>
  </si>
  <si>
    <t>PE Plant Sweep</t>
  </si>
  <si>
    <t>PE Machine Waste</t>
  </si>
  <si>
    <t>PE Powder</t>
  </si>
  <si>
    <t>PP Plant Sweep</t>
  </si>
  <si>
    <t>PP Godown Sweep</t>
  </si>
  <si>
    <t>PP Machine Waste</t>
  </si>
  <si>
    <t>BDPP</t>
  </si>
  <si>
    <t>3030MG</t>
  </si>
  <si>
    <t>DEL CREDERE ASSOCIATE (DCA) CUM CONSIGNMENT STOCKIEST (CS) OF INDIAN OIL CORPORATION LIMITED FOR PE/PP</t>
  </si>
  <si>
    <t xml:space="preserve">B-11, WADALA UDYOG BHAVAN, </t>
  </si>
  <si>
    <t>WADALA, MUMBAI – 400 031 (INDIA)</t>
  </si>
  <si>
    <t>Tel: 022-40572999 (20 Lines) Fax: 022-40572900</t>
  </si>
  <si>
    <t>Email: boranagroup@gmail.com website: www.boranaplastic.net</t>
  </si>
  <si>
    <r>
      <t>BORANA PLASTIC LIMITED</t>
    </r>
    <r>
      <rPr>
        <sz val="18"/>
        <color indexed="8"/>
        <rFont val="Trebuchet MS"/>
        <family val="2"/>
      </rPr>
      <t xml:space="preserve"> </t>
    </r>
  </si>
  <si>
    <t>DCA CUM CS  OF INDIAN OIL CORPORATION LIMITED FOR PE/PP</t>
  </si>
  <si>
    <t>180M50</t>
  </si>
  <si>
    <t>5080MG</t>
  </si>
  <si>
    <t>010DP45 (PE 63)</t>
  </si>
  <si>
    <t xml:space="preserve">        Please Refer Terms &amp; Conditions </t>
  </si>
  <si>
    <t xml:space="preserve">    d) No TD will be applicable on Ex Stockist Prices on Prime &amp; Non-Prime grades of HDPE 010E52</t>
  </si>
  <si>
    <t xml:space="preserve">        Warehouse sale where the same shall be offered on post sale basis.</t>
  </si>
  <si>
    <t>002DP48P100</t>
  </si>
  <si>
    <t xml:space="preserve">    b) TD of Rs.2000/- per MT will be applicable on Prime&amp;Non-Prime grades of 003DP47,004DP44 &amp; 002DP48 on post sale basis</t>
  </si>
  <si>
    <t>HD FILM</t>
  </si>
  <si>
    <t>003F46</t>
  </si>
  <si>
    <t>2020EC</t>
  </si>
  <si>
    <t>BM/EXT</t>
  </si>
  <si>
    <t>2120MC-NP</t>
  </si>
  <si>
    <t>HOMO FIBRE</t>
  </si>
  <si>
    <t>1110MG/1200MG</t>
  </si>
  <si>
    <t>1350YG/1250YG</t>
  </si>
  <si>
    <t>38/25</t>
  </si>
  <si>
    <t>11/*20</t>
  </si>
  <si>
    <t>1110MA/1110MAS</t>
  </si>
  <si>
    <t>5080MG-NP</t>
  </si>
  <si>
    <t>3120MG</t>
  </si>
  <si>
    <t>PP CP</t>
  </si>
  <si>
    <t>3120MA</t>
  </si>
  <si>
    <t>010DE56</t>
  </si>
  <si>
    <t>Raffia/Mono</t>
  </si>
  <si>
    <t>012E50</t>
  </si>
  <si>
    <t>004P41 (P63)</t>
  </si>
  <si>
    <t>Raffia</t>
  </si>
  <si>
    <t>080M60U</t>
  </si>
  <si>
    <t xml:space="preserve"> + 12.36% ED</t>
  </si>
  <si>
    <t xml:space="preserve">   e) TD of Rs.2000/mt will bi applicable on Prime &amp; Non Prime Grade of 003DB52 on post sale basis</t>
  </si>
  <si>
    <t>Would be charged from the date of invoice</t>
  </si>
  <si>
    <t>Sales from Depot: interest would be charged @24% p.a. from the date of Invoice</t>
  </si>
  <si>
    <t>010DP45U</t>
  </si>
  <si>
    <t xml:space="preserve">    a) TD of Rs.4000/- per MT will be deducted pre Excise basis on Ex Works Sales applicable on Prime&amp;Non-Prime grades of 010E52,1030RGexcept for ex </t>
  </si>
  <si>
    <t xml:space="preserve">   f) TD of Rs. 2500/- per MT will be applicable on Prime &amp; Non-Prime grade fo 010DP45U on post sale basis. </t>
  </si>
  <si>
    <t xml:space="preserve">    c) TD of Rs.2000/- per MT will be deducted pre excise basis on Ex Works Sales applicable on Prime&amp;Non-Prime grades of 001DB52</t>
  </si>
  <si>
    <t>002DF50</t>
  </si>
  <si>
    <t xml:space="preserve">003DF49 </t>
  </si>
  <si>
    <t>003DF49</t>
  </si>
  <si>
    <t>PE Fines</t>
  </si>
  <si>
    <t xml:space="preserve">    f. EPI will be applicable on Ex Works / Ex RSC Credit Sales only.</t>
  </si>
  <si>
    <t>E) Charges for Delievry Assistance (w.e.f. 01.04.2013) for Ex Panipat sales are enclosed in Annexure - II.</t>
  </si>
  <si>
    <t xml:space="preserve">L) against Cash Term sale : interest on late payment would be charged @24% p.a. upto 14 days and after 14 days interest @28% p.a. </t>
  </si>
  <si>
    <t>Against 14 days credit Term Sale : interest on late payment after due date would be charged at 28% p.a. from the due date</t>
  </si>
  <si>
    <t xml:space="preserve">M) LBT charges for Ex Vasai Sale.1.3% for Vasai customer &amp; out of Vasai Customer 0.13% </t>
  </si>
  <si>
    <t>020F18A</t>
  </si>
  <si>
    <t>Monthly Upliftment Incentive (MUI) for PP</t>
  </si>
  <si>
    <t>&gt;=15   &lt;  48</t>
  </si>
  <si>
    <t>&gt;=48   &lt; 128</t>
  </si>
  <si>
    <t>&gt;=128 &lt; 176</t>
  </si>
  <si>
    <t>&gt;=176 &lt; 352</t>
  </si>
  <si>
    <t>&gt;=352 &lt; 528</t>
  </si>
  <si>
    <t>&gt;=528 &lt; 720</t>
  </si>
  <si>
    <t>&gt;=720</t>
  </si>
  <si>
    <t>Monthly Upliftment Incentive (MUI) for PE</t>
  </si>
  <si>
    <t>&gt;=9   &lt;  27</t>
  </si>
  <si>
    <t>&gt;=27   &lt; 72</t>
  </si>
  <si>
    <t>&gt;=72 &lt;  99</t>
  </si>
  <si>
    <t>&gt;=99 &lt; 198</t>
  </si>
  <si>
    <t>&gt;=198 &lt; 297</t>
  </si>
  <si>
    <t>&gt;=297 &lt; 405</t>
  </si>
  <si>
    <t xml:space="preserve">&gt;=405 </t>
  </si>
  <si>
    <t>VAT 5%</t>
  </si>
  <si>
    <t xml:space="preserve">Post Excise </t>
  </si>
  <si>
    <t>(-) C.D</t>
  </si>
  <si>
    <t>1110MG/1110MGS/1200MG</t>
  </si>
  <si>
    <t>4080 MH / 4100MH</t>
  </si>
  <si>
    <t>1350YG/1250YG/1200YG</t>
  </si>
  <si>
    <t>LOCATIONAL DISCOUNT /MT ON PRE EXCISE BASIS</t>
  </si>
  <si>
    <t>Amravati</t>
  </si>
  <si>
    <t>Aurangabad</t>
  </si>
  <si>
    <t>Jalna</t>
  </si>
  <si>
    <t>Kolhapur</t>
  </si>
  <si>
    <t>Latur</t>
  </si>
  <si>
    <t>Mumbai City</t>
  </si>
  <si>
    <t>Nagpur</t>
  </si>
  <si>
    <t>Pune</t>
  </si>
  <si>
    <t>Sindhudurg</t>
  </si>
  <si>
    <t>Thane</t>
  </si>
  <si>
    <t>ALL PRICES ARE EX- WEARHOUSE PRICE</t>
  </si>
  <si>
    <t xml:space="preserve">ALL SALES ARE VAT SALES : - VAT 5% APPLICABLE ON TOTAL </t>
  </si>
  <si>
    <t xml:space="preserve">    a. CD on Ex-Works sales will be Rs 1400/- per MT on pre-Excise basis for Cash Customers</t>
  </si>
  <si>
    <t xml:space="preserve">    e. An Early Payment Incentive (EPI) of Rs 100/ MT/Day will be applicable for Credit customers if payment</t>
  </si>
  <si>
    <t>4080 MH/4100 MH</t>
  </si>
  <si>
    <t xml:space="preserve"> </t>
  </si>
  <si>
    <t>PP HP</t>
  </si>
  <si>
    <t>RCP</t>
  </si>
  <si>
    <t>W.E.F. 01.09.2014</t>
  </si>
  <si>
    <t>PRICE LIST INDIAN OIL CORPORATION LTD. EX. PANIPAT WORKS - DAMAN W.E.F. 23-10-2014</t>
  </si>
  <si>
    <t>PRICE LIST INDIAN OIL CORPORATION LTD. EX. PANIPAT WORKS - SILVASSA W.E.F. 23-10-2014</t>
  </si>
  <si>
    <t>PRICE LIST INDIAN OIL CORPORATION LTD. EX. PANIPAT WORKS - BOISAR W.E.F. 23-10-2014</t>
  </si>
  <si>
    <t>PRICE LIST INDIAN OIL CORPORATION LTD. RSC NASIK DEPOT  W.E.F.23-10-2014</t>
  </si>
  <si>
    <t>PRICE LIST INDIAN OIL CORPORATION LTD. EX. PANIPAT WO0RKS - SOLAN   W.E.F.23-10-2014</t>
  </si>
  <si>
    <t>PRICE LIST INDIAN OIL CORPORATION LTD. EX. CS VASAI DEPOT  W.E.F.23-10-2014</t>
  </si>
  <si>
    <t>PRICE LIST INDIAN OIL CORPORATION LTD. EX. WORKS  W.E.F.23-10-2014</t>
  </si>
  <si>
    <t>Terms &amp; Conditons  23-10-2014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</si>
</sst>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84" formatCode="0.00;[Red]0.00"/>
  </numFmts>
  <fonts count="45">
    <font>
      <sz val="10"/>
      <name val="Arial"/>
    </font>
    <font>
      <sz val="10"/>
      <name val="Arial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sz val="8"/>
      <name val="Arial"/>
    </font>
    <font>
      <b/>
      <sz val="9"/>
      <name val="Comic Sans MS"/>
      <family val="4"/>
    </font>
    <font>
      <b/>
      <sz val="10"/>
      <color indexed="12"/>
      <name val="Comic Sans MS"/>
      <family val="4"/>
    </font>
    <font>
      <b/>
      <sz val="10"/>
      <name val="Comic Sans MS"/>
      <family val="4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Trebuchet MS"/>
      <family val="2"/>
    </font>
    <font>
      <b/>
      <u/>
      <sz val="16"/>
      <color indexed="10"/>
      <name val="Verdana"/>
      <family val="2"/>
    </font>
    <font>
      <b/>
      <u/>
      <sz val="11"/>
      <color indexed="8"/>
      <name val="Trebuchet MS"/>
      <family val="2"/>
    </font>
    <font>
      <sz val="12"/>
      <color indexed="8"/>
      <name val="Verdana"/>
      <family val="2"/>
    </font>
    <font>
      <b/>
      <u/>
      <sz val="18"/>
      <color indexed="10"/>
      <name val="Verdana"/>
      <family val="2"/>
    </font>
    <font>
      <sz val="18"/>
      <color indexed="8"/>
      <name val="Trebuchet MS"/>
      <family val="2"/>
    </font>
    <font>
      <b/>
      <sz val="8"/>
      <name val="Arial"/>
      <family val="2"/>
    </font>
    <font>
      <sz val="10"/>
      <color indexed="8"/>
      <name val="Trebuchet MS"/>
      <family val="2"/>
    </font>
    <font>
      <sz val="10"/>
      <name val="Arial"/>
    </font>
    <font>
      <sz val="10"/>
      <color indexed="8"/>
      <name val="Verdana"/>
      <family val="2"/>
    </font>
    <font>
      <sz val="10"/>
      <name val="Arial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6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296">
    <xf numFmtId="0" fontId="0" fillId="0" borderId="0" xfId="0"/>
    <xf numFmtId="0" fontId="0" fillId="0" borderId="10" xfId="0" applyBorder="1"/>
    <xf numFmtId="0" fontId="0" fillId="0" borderId="11" xfId="0" applyBorder="1"/>
    <xf numFmtId="49" fontId="0" fillId="0" borderId="0" xfId="0" applyNumberFormat="1"/>
    <xf numFmtId="49" fontId="16" fillId="0" borderId="12" xfId="0" applyNumberFormat="1" applyFont="1" applyBorder="1"/>
    <xf numFmtId="184" fontId="0" fillId="0" borderId="12" xfId="0" applyNumberFormat="1" applyBorder="1"/>
    <xf numFmtId="184" fontId="0" fillId="0" borderId="12" xfId="0" applyNumberFormat="1" applyBorder="1" applyAlignment="1">
      <alignment horizontal="center"/>
    </xf>
    <xf numFmtId="184" fontId="0" fillId="0" borderId="0" xfId="0" applyNumberFormat="1"/>
    <xf numFmtId="184" fontId="0" fillId="0" borderId="0" xfId="0" applyNumberFormat="1" applyAlignment="1">
      <alignment horizontal="center"/>
    </xf>
    <xf numFmtId="49" fontId="0" fillId="0" borderId="12" xfId="0" applyNumberFormat="1" applyBorder="1"/>
    <xf numFmtId="0" fontId="26" fillId="0" borderId="0" xfId="0" applyFont="1" applyAlignment="1">
      <alignment horizontal="center"/>
    </xf>
    <xf numFmtId="0" fontId="0" fillId="0" borderId="0" xfId="0" applyAlignment="1">
      <alignment horizontal="center"/>
    </xf>
    <xf numFmtId="184" fontId="0" fillId="0" borderId="0" xfId="0" applyNumberFormat="1" applyBorder="1"/>
    <xf numFmtId="0" fontId="16" fillId="0" borderId="13" xfId="0" applyFont="1" applyBorder="1"/>
    <xf numFmtId="0" fontId="0" fillId="0" borderId="13" xfId="0" applyBorder="1"/>
    <xf numFmtId="184" fontId="0" fillId="0" borderId="14" xfId="0" applyNumberFormat="1" applyBorder="1" applyAlignment="1">
      <alignment horizontal="center"/>
    </xf>
    <xf numFmtId="0" fontId="25" fillId="0" borderId="0" xfId="0" applyFont="1"/>
    <xf numFmtId="2" fontId="0" fillId="0" borderId="12" xfId="0" applyNumberFormat="1" applyBorder="1" applyAlignment="1">
      <alignment horizontal="right"/>
    </xf>
    <xf numFmtId="0" fontId="16" fillId="0" borderId="12" xfId="0" applyFont="1" applyBorder="1" applyAlignment="1">
      <alignment horizontal="left"/>
    </xf>
    <xf numFmtId="184" fontId="0" fillId="0" borderId="0" xfId="0" applyNumberFormat="1" applyBorder="1" applyAlignment="1">
      <alignment horizontal="center"/>
    </xf>
    <xf numFmtId="0" fontId="16" fillId="0" borderId="15" xfId="0" applyFont="1" applyBorder="1"/>
    <xf numFmtId="49" fontId="16" fillId="0" borderId="16" xfId="0" applyNumberFormat="1" applyFont="1" applyBorder="1"/>
    <xf numFmtId="184" fontId="0" fillId="0" borderId="16" xfId="0" applyNumberFormat="1" applyBorder="1"/>
    <xf numFmtId="184" fontId="0" fillId="0" borderId="17" xfId="0" applyNumberFormat="1" applyBorder="1" applyAlignment="1">
      <alignment horizontal="center"/>
    </xf>
    <xf numFmtId="0" fontId="16" fillId="0" borderId="13" xfId="0" applyFont="1" applyBorder="1" applyAlignment="1">
      <alignment horizontal="left"/>
    </xf>
    <xf numFmtId="0" fontId="16" fillId="0" borderId="16" xfId="0" applyFont="1" applyBorder="1" applyAlignment="1">
      <alignment horizontal="left"/>
    </xf>
    <xf numFmtId="2" fontId="0" fillId="0" borderId="16" xfId="0" applyNumberFormat="1" applyBorder="1" applyAlignment="1">
      <alignment horizontal="right"/>
    </xf>
    <xf numFmtId="0" fontId="16" fillId="0" borderId="1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0" fillId="0" borderId="19" xfId="0" applyBorder="1"/>
    <xf numFmtId="0" fontId="0" fillId="0" borderId="20" xfId="0" applyBorder="1"/>
    <xf numFmtId="184" fontId="0" fillId="0" borderId="16" xfId="0" applyNumberFormat="1" applyBorder="1" applyAlignment="1">
      <alignment horizontal="center"/>
    </xf>
    <xf numFmtId="0" fontId="16" fillId="0" borderId="21" xfId="0" applyFont="1" applyBorder="1"/>
    <xf numFmtId="49" fontId="16" fillId="0" borderId="22" xfId="0" applyNumberFormat="1" applyFont="1" applyBorder="1"/>
    <xf numFmtId="0" fontId="16" fillId="0" borderId="22" xfId="0" applyFont="1" applyBorder="1" applyAlignment="1">
      <alignment horizontal="center"/>
    </xf>
    <xf numFmtId="184" fontId="0" fillId="0" borderId="22" xfId="0" applyNumberFormat="1" applyBorder="1"/>
    <xf numFmtId="184" fontId="0" fillId="0" borderId="22" xfId="0" applyNumberFormat="1" applyBorder="1" applyAlignment="1">
      <alignment horizontal="center"/>
    </xf>
    <xf numFmtId="184" fontId="0" fillId="0" borderId="23" xfId="0" applyNumberFormat="1" applyBorder="1" applyAlignment="1">
      <alignment horizontal="center"/>
    </xf>
    <xf numFmtId="0" fontId="24" fillId="0" borderId="24" xfId="0" applyFont="1" applyBorder="1" applyAlignment="1">
      <alignment horizontal="center"/>
    </xf>
    <xf numFmtId="0" fontId="24" fillId="0" borderId="24" xfId="0" applyFont="1" applyBorder="1"/>
    <xf numFmtId="0" fontId="24" fillId="0" borderId="25" xfId="0" applyFont="1" applyFill="1" applyBorder="1"/>
    <xf numFmtId="0" fontId="24" fillId="0" borderId="18" xfId="0" applyFont="1" applyBorder="1"/>
    <xf numFmtId="0" fontId="24" fillId="0" borderId="18" xfId="0" applyFont="1" applyBorder="1" applyAlignment="1">
      <alignment horizontal="center"/>
    </xf>
    <xf numFmtId="0" fontId="16" fillId="0" borderId="26" xfId="0" applyFont="1" applyBorder="1"/>
    <xf numFmtId="49" fontId="16" fillId="0" borderId="27" xfId="0" applyNumberFormat="1" applyFont="1" applyBorder="1"/>
    <xf numFmtId="0" fontId="16" fillId="0" borderId="27" xfId="0" applyFont="1" applyBorder="1" applyAlignment="1">
      <alignment horizontal="center"/>
    </xf>
    <xf numFmtId="184" fontId="0" fillId="0" borderId="27" xfId="0" applyNumberFormat="1" applyBorder="1"/>
    <xf numFmtId="184" fontId="0" fillId="0" borderId="27" xfId="0" applyNumberFormat="1" applyBorder="1" applyAlignment="1">
      <alignment horizontal="center"/>
    </xf>
    <xf numFmtId="184" fontId="0" fillId="0" borderId="28" xfId="0" applyNumberFormat="1" applyBorder="1" applyAlignment="1">
      <alignment horizontal="center"/>
    </xf>
    <xf numFmtId="0" fontId="0" fillId="0" borderId="15" xfId="0" applyFont="1" applyFill="1" applyBorder="1"/>
    <xf numFmtId="49" fontId="0" fillId="0" borderId="16" xfId="0" applyNumberFormat="1" applyFont="1" applyFill="1" applyBorder="1"/>
    <xf numFmtId="184" fontId="0" fillId="0" borderId="16" xfId="0" applyNumberFormat="1" applyFill="1" applyBorder="1"/>
    <xf numFmtId="0" fontId="16" fillId="0" borderId="15" xfId="0" applyFont="1" applyBorder="1" applyAlignment="1">
      <alignment horizontal="left"/>
    </xf>
    <xf numFmtId="0" fontId="16" fillId="0" borderId="21" xfId="0" applyFont="1" applyBorder="1" applyAlignment="1">
      <alignment horizontal="left"/>
    </xf>
    <xf numFmtId="0" fontId="16" fillId="0" borderId="22" xfId="0" applyFont="1" applyBorder="1" applyAlignment="1">
      <alignment horizontal="left"/>
    </xf>
    <xf numFmtId="2" fontId="0" fillId="0" borderId="22" xfId="0" applyNumberFormat="1" applyBorder="1" applyAlignment="1">
      <alignment horizontal="right"/>
    </xf>
    <xf numFmtId="0" fontId="29" fillId="0" borderId="0" xfId="0" applyFont="1" applyFill="1" applyBorder="1" applyAlignment="1">
      <alignment horizontal="left" vertical="center"/>
    </xf>
    <xf numFmtId="0" fontId="24" fillId="0" borderId="29" xfId="0" applyFont="1" applyBorder="1" applyAlignment="1">
      <alignment horizontal="center"/>
    </xf>
    <xf numFmtId="0" fontId="26" fillId="0" borderId="30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31" fillId="0" borderId="31" xfId="0" applyFont="1" applyFill="1" applyBorder="1" applyAlignment="1">
      <alignment horizontal="left" vertical="center"/>
    </xf>
    <xf numFmtId="0" fontId="31" fillId="0" borderId="32" xfId="0" applyFont="1" applyFill="1" applyBorder="1" applyAlignment="1">
      <alignment horizontal="left" vertical="center"/>
    </xf>
    <xf numFmtId="0" fontId="31" fillId="0" borderId="33" xfId="0" applyFont="1" applyFill="1" applyBorder="1" applyAlignment="1">
      <alignment horizontal="left" vertical="center"/>
    </xf>
    <xf numFmtId="0" fontId="31" fillId="0" borderId="34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2" fontId="0" fillId="0" borderId="0" xfId="0" applyNumberFormat="1" applyBorder="1" applyAlignment="1">
      <alignment horizontal="right"/>
    </xf>
    <xf numFmtId="0" fontId="31" fillId="0" borderId="0" xfId="0" applyFont="1" applyFill="1" applyBorder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32" fillId="0" borderId="12" xfId="0" applyFont="1" applyBorder="1" applyAlignment="1">
      <alignment vertical="top" wrapText="1"/>
    </xf>
    <xf numFmtId="0" fontId="16" fillId="0" borderId="12" xfId="0" applyFont="1" applyBorder="1"/>
    <xf numFmtId="0" fontId="33" fillId="0" borderId="12" xfId="0" applyFont="1" applyBorder="1" applyAlignment="1">
      <alignment vertical="top" wrapText="1"/>
    </xf>
    <xf numFmtId="43" fontId="33" fillId="0" borderId="12" xfId="28" applyFont="1" applyBorder="1" applyAlignment="1">
      <alignment vertical="top" wrapText="1"/>
    </xf>
    <xf numFmtId="0" fontId="21" fillId="0" borderId="13" xfId="0" applyFont="1" applyBorder="1"/>
    <xf numFmtId="0" fontId="0" fillId="0" borderId="12" xfId="0" applyBorder="1"/>
    <xf numFmtId="0" fontId="0" fillId="0" borderId="35" xfId="0" applyBorder="1"/>
    <xf numFmtId="0" fontId="0" fillId="0" borderId="0" xfId="0" applyBorder="1"/>
    <xf numFmtId="0" fontId="0" fillId="0" borderId="36" xfId="0" applyBorder="1"/>
    <xf numFmtId="0" fontId="31" fillId="0" borderId="37" xfId="0" applyFont="1" applyFill="1" applyBorder="1" applyAlignment="1">
      <alignment horizontal="left" vertical="center"/>
    </xf>
    <xf numFmtId="0" fontId="32" fillId="0" borderId="0" xfId="0" applyFont="1" applyBorder="1" applyAlignment="1">
      <alignment vertical="top" wrapText="1"/>
    </xf>
    <xf numFmtId="0" fontId="33" fillId="0" borderId="0" xfId="0" applyFont="1" applyBorder="1" applyAlignment="1">
      <alignment vertical="top" wrapText="1"/>
    </xf>
    <xf numFmtId="43" fontId="33" fillId="0" borderId="0" xfId="28" applyFont="1" applyBorder="1" applyAlignment="1">
      <alignment vertical="top" wrapText="1"/>
    </xf>
    <xf numFmtId="0" fontId="16" fillId="0" borderId="0" xfId="0" applyFont="1" applyBorder="1"/>
    <xf numFmtId="0" fontId="0" fillId="0" borderId="38" xfId="0" applyBorder="1" applyAlignment="1">
      <alignment horizontal="center"/>
    </xf>
    <xf numFmtId="0" fontId="36" fillId="0" borderId="0" xfId="0" applyFont="1" applyBorder="1" applyAlignment="1"/>
    <xf numFmtId="0" fontId="24" fillId="0" borderId="12" xfId="0" applyFont="1" applyBorder="1"/>
    <xf numFmtId="0" fontId="21" fillId="0" borderId="12" xfId="0" applyFont="1" applyBorder="1"/>
    <xf numFmtId="0" fontId="21" fillId="0" borderId="12" xfId="0" quotePrefix="1" applyFont="1" applyBorder="1"/>
    <xf numFmtId="0" fontId="21" fillId="0" borderId="12" xfId="0" applyFont="1" applyFill="1" applyBorder="1"/>
    <xf numFmtId="0" fontId="21" fillId="24" borderId="12" xfId="0" applyFont="1" applyFill="1" applyBorder="1"/>
    <xf numFmtId="0" fontId="0" fillId="0" borderId="21" xfId="0" applyBorder="1"/>
    <xf numFmtId="184" fontId="16" fillId="0" borderId="12" xfId="0" applyNumberFormat="1" applyFont="1" applyBorder="1"/>
    <xf numFmtId="184" fontId="16" fillId="0" borderId="16" xfId="0" applyNumberFormat="1" applyFont="1" applyFill="1" applyBorder="1"/>
    <xf numFmtId="184" fontId="16" fillId="0" borderId="22" xfId="0" applyNumberFormat="1" applyFont="1" applyBorder="1"/>
    <xf numFmtId="184" fontId="16" fillId="0" borderId="16" xfId="0" applyNumberFormat="1" applyFont="1" applyBorder="1"/>
    <xf numFmtId="2" fontId="16" fillId="0" borderId="22" xfId="0" applyNumberFormat="1" applyFont="1" applyBorder="1" applyAlignment="1">
      <alignment horizontal="right"/>
    </xf>
    <xf numFmtId="2" fontId="16" fillId="0" borderId="12" xfId="0" applyNumberFormat="1" applyFont="1" applyBorder="1" applyAlignment="1">
      <alignment horizontal="right"/>
    </xf>
    <xf numFmtId="2" fontId="16" fillId="0" borderId="16" xfId="0" applyNumberFormat="1" applyFont="1" applyBorder="1" applyAlignment="1">
      <alignment horizontal="right"/>
    </xf>
    <xf numFmtId="0" fontId="16" fillId="0" borderId="0" xfId="0" applyFont="1" applyFill="1" applyBorder="1" applyAlignment="1">
      <alignment horizontal="left"/>
    </xf>
    <xf numFmtId="0" fontId="0" fillId="0" borderId="39" xfId="0" applyBorder="1"/>
    <xf numFmtId="0" fontId="0" fillId="0" borderId="40" xfId="0" applyBorder="1"/>
    <xf numFmtId="49" fontId="0" fillId="0" borderId="22" xfId="0" applyNumberFormat="1" applyBorder="1"/>
    <xf numFmtId="2" fontId="16" fillId="0" borderId="0" xfId="0" applyNumberFormat="1" applyFont="1" applyFill="1" applyBorder="1" applyAlignment="1">
      <alignment horizontal="right" indent="1"/>
    </xf>
    <xf numFmtId="184" fontId="16" fillId="0" borderId="27" xfId="0" applyNumberFormat="1" applyFont="1" applyBorder="1"/>
    <xf numFmtId="184" fontId="16" fillId="0" borderId="41" xfId="0" applyNumberFormat="1" applyFont="1" applyBorder="1"/>
    <xf numFmtId="184" fontId="16" fillId="0" borderId="12" xfId="0" applyNumberFormat="1" applyFont="1" applyBorder="1" applyAlignment="1">
      <alignment horizontal="center"/>
    </xf>
    <xf numFmtId="184" fontId="16" fillId="0" borderId="14" xfId="0" applyNumberFormat="1" applyFont="1" applyBorder="1" applyAlignment="1">
      <alignment horizontal="center"/>
    </xf>
    <xf numFmtId="0" fontId="16" fillId="0" borderId="0" xfId="0" applyFont="1"/>
    <xf numFmtId="0" fontId="16" fillId="0" borderId="26" xfId="0" applyFont="1" applyBorder="1" applyAlignment="1">
      <alignment horizontal="left"/>
    </xf>
    <xf numFmtId="0" fontId="16" fillId="0" borderId="27" xfId="0" applyFont="1" applyBorder="1" applyAlignment="1">
      <alignment horizontal="left"/>
    </xf>
    <xf numFmtId="2" fontId="16" fillId="0" borderId="27" xfId="0" applyNumberFormat="1" applyFont="1" applyBorder="1" applyAlignment="1">
      <alignment horizontal="right"/>
    </xf>
    <xf numFmtId="2" fontId="0" fillId="0" borderId="27" xfId="0" applyNumberFormat="1" applyBorder="1" applyAlignment="1">
      <alignment horizontal="right"/>
    </xf>
    <xf numFmtId="14" fontId="25" fillId="0" borderId="39" xfId="0" applyNumberFormat="1" applyFont="1" applyBorder="1" applyAlignment="1">
      <alignment horizontal="center"/>
    </xf>
    <xf numFmtId="184" fontId="26" fillId="0" borderId="12" xfId="0" applyNumberFormat="1" applyFont="1" applyBorder="1"/>
    <xf numFmtId="184" fontId="0" fillId="0" borderId="18" xfId="0" applyNumberFormat="1" applyBorder="1"/>
    <xf numFmtId="0" fontId="0" fillId="0" borderId="25" xfId="0" applyBorder="1"/>
    <xf numFmtId="0" fontId="25" fillId="0" borderId="24" xfId="0" applyFont="1" applyBorder="1" applyAlignment="1">
      <alignment horizontal="center"/>
    </xf>
    <xf numFmtId="0" fontId="21" fillId="0" borderId="42" xfId="0" applyFont="1" applyFill="1" applyBorder="1"/>
    <xf numFmtId="184" fontId="16" fillId="25" borderId="12" xfId="0" applyNumberFormat="1" applyFont="1" applyFill="1" applyBorder="1"/>
    <xf numFmtId="0" fontId="25" fillId="0" borderId="12" xfId="0" applyFont="1" applyBorder="1" applyAlignment="1"/>
    <xf numFmtId="0" fontId="33" fillId="0" borderId="12" xfId="0" applyFont="1" applyFill="1" applyBorder="1" applyAlignment="1">
      <alignment vertical="top" wrapText="1"/>
    </xf>
    <xf numFmtId="43" fontId="33" fillId="0" borderId="12" xfId="28" applyFont="1" applyFill="1" applyBorder="1" applyAlignment="1">
      <alignment vertical="top" wrapText="1"/>
    </xf>
    <xf numFmtId="184" fontId="16" fillId="0" borderId="0" xfId="0" applyNumberFormat="1" applyFont="1" applyBorder="1"/>
    <xf numFmtId="2" fontId="16" fillId="0" borderId="0" xfId="0" applyNumberFormat="1" applyFont="1" applyBorder="1" applyAlignment="1">
      <alignment horizontal="right"/>
    </xf>
    <xf numFmtId="0" fontId="26" fillId="0" borderId="0" xfId="0" applyFont="1" applyBorder="1"/>
    <xf numFmtId="0" fontId="24" fillId="0" borderId="0" xfId="0" applyFont="1" applyBorder="1" applyAlignment="1"/>
    <xf numFmtId="0" fontId="24" fillId="0" borderId="0" xfId="0" applyFont="1" applyBorder="1" applyAlignment="1">
      <alignment horizontal="center"/>
    </xf>
    <xf numFmtId="0" fontId="24" fillId="0" borderId="0" xfId="0" applyFont="1" applyBorder="1"/>
    <xf numFmtId="0" fontId="24" fillId="0" borderId="0" xfId="0" applyFont="1" applyFill="1" applyBorder="1"/>
    <xf numFmtId="49" fontId="16" fillId="0" borderId="0" xfId="0" applyNumberFormat="1" applyFont="1" applyBorder="1"/>
    <xf numFmtId="0" fontId="21" fillId="0" borderId="0" xfId="0" applyFont="1" applyBorder="1"/>
    <xf numFmtId="0" fontId="26" fillId="0" borderId="0" xfId="0" applyFont="1" applyBorder="1" applyAlignment="1">
      <alignment horizontal="center"/>
    </xf>
    <xf numFmtId="0" fontId="26" fillId="0" borderId="0" xfId="0" applyFont="1"/>
    <xf numFmtId="0" fontId="31" fillId="0" borderId="43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0" fillId="0" borderId="46" xfId="0" applyBorder="1"/>
    <xf numFmtId="0" fontId="0" fillId="0" borderId="38" xfId="0" applyBorder="1"/>
    <xf numFmtId="184" fontId="0" fillId="0" borderId="17" xfId="0" applyNumberFormat="1" applyBorder="1"/>
    <xf numFmtId="0" fontId="26" fillId="0" borderId="47" xfId="0" applyFont="1" applyBorder="1" applyAlignment="1">
      <alignment horizontal="center"/>
    </xf>
    <xf numFmtId="0" fontId="26" fillId="0" borderId="48" xfId="0" applyFont="1" applyBorder="1" applyAlignment="1">
      <alignment horizontal="center"/>
    </xf>
    <xf numFmtId="0" fontId="36" fillId="0" borderId="36" xfId="0" applyFont="1" applyBorder="1" applyAlignment="1"/>
    <xf numFmtId="0" fontId="37" fillId="0" borderId="36" xfId="0" applyFont="1" applyBorder="1" applyAlignment="1"/>
    <xf numFmtId="0" fontId="34" fillId="0" borderId="11" xfId="0" applyFont="1" applyBorder="1" applyAlignment="1"/>
    <xf numFmtId="0" fontId="34" fillId="0" borderId="20" xfId="0" applyFont="1" applyBorder="1" applyAlignment="1"/>
    <xf numFmtId="0" fontId="25" fillId="0" borderId="19" xfId="0" applyFont="1" applyBorder="1" applyAlignment="1"/>
    <xf numFmtId="0" fontId="25" fillId="0" borderId="11" xfId="0" applyFont="1" applyBorder="1" applyAlignment="1"/>
    <xf numFmtId="0" fontId="25" fillId="0" borderId="20" xfId="0" applyFont="1" applyBorder="1" applyAlignment="1"/>
    <xf numFmtId="0" fontId="25" fillId="0" borderId="0" xfId="0" applyFont="1" applyBorder="1" applyAlignment="1"/>
    <xf numFmtId="184" fontId="0" fillId="0" borderId="28" xfId="0" applyNumberFormat="1" applyBorder="1"/>
    <xf numFmtId="49" fontId="0" fillId="0" borderId="13" xfId="0" applyNumberFormat="1" applyBorder="1"/>
    <xf numFmtId="44" fontId="26" fillId="0" borderId="0" xfId="29" applyFont="1"/>
    <xf numFmtId="0" fontId="26" fillId="0" borderId="49" xfId="0" applyFont="1" applyBorder="1"/>
    <xf numFmtId="0" fontId="26" fillId="0" borderId="40" xfId="0" applyFont="1" applyBorder="1" applyAlignment="1">
      <alignment horizontal="right"/>
    </xf>
    <xf numFmtId="0" fontId="26" fillId="0" borderId="50" xfId="0" applyFont="1" applyBorder="1"/>
    <xf numFmtId="0" fontId="26" fillId="0" borderId="20" xfId="0" applyFont="1" applyBorder="1" applyAlignment="1">
      <alignment horizontal="right"/>
    </xf>
    <xf numFmtId="0" fontId="26" fillId="0" borderId="0" xfId="0" applyFont="1" applyFill="1" applyBorder="1"/>
    <xf numFmtId="0" fontId="26" fillId="0" borderId="0" xfId="0" applyFont="1" applyFill="1" applyBorder="1" applyAlignment="1">
      <alignment horizontal="left"/>
    </xf>
    <xf numFmtId="0" fontId="26" fillId="0" borderId="51" xfId="0" applyFont="1" applyBorder="1" applyAlignment="1">
      <alignment horizontal="center"/>
    </xf>
    <xf numFmtId="0" fontId="26" fillId="0" borderId="52" xfId="0" applyFont="1" applyBorder="1" applyAlignment="1">
      <alignment horizontal="center"/>
    </xf>
    <xf numFmtId="184" fontId="0" fillId="0" borderId="14" xfId="0" applyNumberFormat="1" applyBorder="1"/>
    <xf numFmtId="0" fontId="24" fillId="0" borderId="53" xfId="0" applyFont="1" applyBorder="1" applyAlignment="1">
      <alignment horizontal="center"/>
    </xf>
    <xf numFmtId="0" fontId="16" fillId="0" borderId="31" xfId="0" applyFont="1" applyBorder="1"/>
    <xf numFmtId="0" fontId="16" fillId="0" borderId="33" xfId="0" applyFont="1" applyBorder="1"/>
    <xf numFmtId="49" fontId="16" fillId="0" borderId="26" xfId="0" applyNumberFormat="1" applyFont="1" applyBorder="1"/>
    <xf numFmtId="49" fontId="16" fillId="0" borderId="13" xfId="0" applyNumberFormat="1" applyFont="1" applyBorder="1"/>
    <xf numFmtId="49" fontId="16" fillId="0" borderId="15" xfId="0" applyNumberFormat="1" applyFont="1" applyBorder="1"/>
    <xf numFmtId="0" fontId="0" fillId="0" borderId="33" xfId="0" applyBorder="1"/>
    <xf numFmtId="0" fontId="0" fillId="0" borderId="54" xfId="0" applyFont="1" applyFill="1" applyBorder="1"/>
    <xf numFmtId="49" fontId="0" fillId="0" borderId="15" xfId="0" applyNumberFormat="1" applyFont="1" applyFill="1" applyBorder="1"/>
    <xf numFmtId="0" fontId="16" fillId="0" borderId="31" xfId="0" applyFont="1" applyBorder="1" applyAlignment="1">
      <alignment horizontal="left"/>
    </xf>
    <xf numFmtId="0" fontId="16" fillId="0" borderId="55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0" fontId="16" fillId="0" borderId="54" xfId="0" applyFont="1" applyBorder="1" applyAlignment="1">
      <alignment horizontal="left"/>
    </xf>
    <xf numFmtId="0" fontId="16" fillId="0" borderId="55" xfId="0" applyFont="1" applyBorder="1"/>
    <xf numFmtId="184" fontId="0" fillId="0" borderId="24" xfId="0" applyNumberFormat="1" applyBorder="1"/>
    <xf numFmtId="0" fontId="24" fillId="0" borderId="46" xfId="0" applyFont="1" applyBorder="1" applyAlignment="1">
      <alignment horizontal="center"/>
    </xf>
    <xf numFmtId="0" fontId="24" fillId="0" borderId="52" xfId="0" applyFont="1" applyFill="1" applyBorder="1"/>
    <xf numFmtId="0" fontId="22" fillId="0" borderId="12" xfId="0" applyFont="1" applyBorder="1"/>
    <xf numFmtId="0" fontId="22" fillId="0" borderId="13" xfId="0" applyFont="1" applyBorder="1"/>
    <xf numFmtId="0" fontId="40" fillId="0" borderId="52" xfId="0" applyFont="1" applyFill="1" applyBorder="1"/>
    <xf numFmtId="184" fontId="26" fillId="0" borderId="22" xfId="0" applyNumberFormat="1" applyFont="1" applyBorder="1"/>
    <xf numFmtId="184" fontId="26" fillId="0" borderId="27" xfId="0" applyNumberFormat="1" applyFont="1" applyBorder="1"/>
    <xf numFmtId="49" fontId="16" fillId="0" borderId="56" xfId="0" applyNumberFormat="1" applyFont="1" applyBorder="1"/>
    <xf numFmtId="49" fontId="16" fillId="0" borderId="57" xfId="0" applyNumberFormat="1" applyFont="1" applyBorder="1"/>
    <xf numFmtId="49" fontId="16" fillId="0" borderId="58" xfId="0" applyNumberFormat="1" applyFont="1" applyBorder="1"/>
    <xf numFmtId="2" fontId="1" fillId="0" borderId="0" xfId="0" applyNumberFormat="1" applyFont="1" applyBorder="1"/>
    <xf numFmtId="0" fontId="1" fillId="0" borderId="0" xfId="0" applyFont="1"/>
    <xf numFmtId="0" fontId="42" fillId="0" borderId="0" xfId="0" applyFont="1"/>
    <xf numFmtId="0" fontId="43" fillId="0" borderId="0" xfId="0" applyFont="1" applyBorder="1" applyAlignment="1"/>
    <xf numFmtId="0" fontId="44" fillId="0" borderId="0" xfId="0" applyFont="1"/>
    <xf numFmtId="0" fontId="41" fillId="0" borderId="0" xfId="0" applyFont="1" applyBorder="1" applyAlignment="1"/>
    <xf numFmtId="0" fontId="26" fillId="0" borderId="59" xfId="0" applyFont="1" applyBorder="1" applyAlignment="1"/>
    <xf numFmtId="0" fontId="26" fillId="0" borderId="39" xfId="0" applyFont="1" applyBorder="1" applyAlignment="1"/>
    <xf numFmtId="0" fontId="26" fillId="0" borderId="40" xfId="0" applyFont="1" applyBorder="1" applyAlignment="1"/>
    <xf numFmtId="0" fontId="26" fillId="0" borderId="41" xfId="0" applyFont="1" applyBorder="1" applyAlignment="1">
      <alignment horizontal="center"/>
    </xf>
    <xf numFmtId="184" fontId="42" fillId="0" borderId="22" xfId="0" applyNumberFormat="1" applyFont="1" applyBorder="1"/>
    <xf numFmtId="184" fontId="42" fillId="0" borderId="23" xfId="0" applyNumberFormat="1" applyFont="1" applyBorder="1"/>
    <xf numFmtId="184" fontId="42" fillId="0" borderId="0" xfId="0" applyNumberFormat="1" applyFont="1"/>
    <xf numFmtId="184" fontId="42" fillId="0" borderId="16" xfId="0" applyNumberFormat="1" applyFont="1" applyBorder="1"/>
    <xf numFmtId="184" fontId="42" fillId="0" borderId="17" xfId="0" applyNumberFormat="1" applyFont="1" applyBorder="1"/>
    <xf numFmtId="49" fontId="42" fillId="0" borderId="0" xfId="0" applyNumberFormat="1" applyFont="1"/>
    <xf numFmtId="0" fontId="26" fillId="0" borderId="29" xfId="0" applyFont="1" applyBorder="1" applyAlignment="1">
      <alignment horizontal="center"/>
    </xf>
    <xf numFmtId="49" fontId="42" fillId="0" borderId="12" xfId="0" applyNumberFormat="1" applyFont="1" applyBorder="1"/>
    <xf numFmtId="0" fontId="42" fillId="0" borderId="12" xfId="0" applyFont="1" applyBorder="1"/>
    <xf numFmtId="0" fontId="42" fillId="0" borderId="13" xfId="0" applyFont="1" applyBorder="1"/>
    <xf numFmtId="0" fontId="42" fillId="0" borderId="21" xfId="0" applyFont="1" applyBorder="1"/>
    <xf numFmtId="49" fontId="42" fillId="0" borderId="22" xfId="0" applyNumberFormat="1" applyFont="1" applyBorder="1"/>
    <xf numFmtId="0" fontId="42" fillId="0" borderId="15" xfId="0" applyFont="1" applyFill="1" applyBorder="1"/>
    <xf numFmtId="49" fontId="42" fillId="0" borderId="16" xfId="0" applyNumberFormat="1" applyFont="1" applyFill="1" applyBorder="1"/>
    <xf numFmtId="0" fontId="26" fillId="0" borderId="24" xfId="0" applyFont="1" applyBorder="1"/>
    <xf numFmtId="0" fontId="42" fillId="0" borderId="19" xfId="0" applyFont="1" applyBorder="1"/>
    <xf numFmtId="0" fontId="42" fillId="0" borderId="11" xfId="0" applyFont="1" applyBorder="1"/>
    <xf numFmtId="0" fontId="42" fillId="0" borderId="20" xfId="0" applyFont="1" applyBorder="1"/>
    <xf numFmtId="0" fontId="42" fillId="0" borderId="0" xfId="0" applyFont="1" applyBorder="1"/>
    <xf numFmtId="184" fontId="42" fillId="0" borderId="0" xfId="0" applyNumberFormat="1" applyFont="1" applyBorder="1"/>
    <xf numFmtId="0" fontId="36" fillId="0" borderId="38" xfId="0" applyFont="1" applyBorder="1" applyAlignment="1"/>
    <xf numFmtId="0" fontId="1" fillId="0" borderId="13" xfId="0" applyFont="1" applyBorder="1"/>
    <xf numFmtId="184" fontId="42" fillId="0" borderId="12" xfId="0" applyNumberFormat="1" applyFont="1" applyBorder="1"/>
    <xf numFmtId="184" fontId="42" fillId="0" borderId="12" xfId="0" applyNumberFormat="1" applyFont="1" applyBorder="1" applyAlignment="1">
      <alignment horizontal="center"/>
    </xf>
    <xf numFmtId="184" fontId="42" fillId="0" borderId="14" xfId="0" applyNumberFormat="1" applyFont="1" applyBorder="1" applyAlignment="1">
      <alignment horizontal="center"/>
    </xf>
    <xf numFmtId="0" fontId="42" fillId="0" borderId="12" xfId="0" applyFont="1" applyBorder="1" applyAlignment="1">
      <alignment horizontal="center"/>
    </xf>
    <xf numFmtId="0" fontId="1" fillId="0" borderId="33" xfId="0" applyFont="1" applyBorder="1"/>
    <xf numFmtId="49" fontId="1" fillId="0" borderId="13" xfId="0" applyNumberFormat="1" applyFont="1" applyBorder="1"/>
    <xf numFmtId="0" fontId="42" fillId="0" borderId="33" xfId="0" applyFont="1" applyBorder="1"/>
    <xf numFmtId="49" fontId="42" fillId="0" borderId="13" xfId="0" applyNumberFormat="1" applyFont="1" applyBorder="1"/>
    <xf numFmtId="0" fontId="31" fillId="0" borderId="54" xfId="0" applyFont="1" applyFill="1" applyBorder="1" applyAlignment="1">
      <alignment horizontal="left" vertical="center"/>
    </xf>
    <xf numFmtId="184" fontId="16" fillId="0" borderId="23" xfId="0" applyNumberFormat="1" applyFont="1" applyBorder="1"/>
    <xf numFmtId="184" fontId="16" fillId="0" borderId="17" xfId="0" applyNumberFormat="1" applyFont="1" applyBorder="1"/>
    <xf numFmtId="2" fontId="0" fillId="0" borderId="0" xfId="0" applyNumberFormat="1" applyBorder="1"/>
    <xf numFmtId="0" fontId="32" fillId="0" borderId="0" xfId="0" applyFont="1" applyBorder="1" applyAlignment="1">
      <alignment vertical="top" wrapText="1"/>
    </xf>
    <xf numFmtId="0" fontId="24" fillId="0" borderId="60" xfId="0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0" fontId="24" fillId="0" borderId="61" xfId="0" applyFont="1" applyBorder="1" applyAlignment="1">
      <alignment horizontal="center"/>
    </xf>
    <xf numFmtId="0" fontId="24" fillId="0" borderId="24" xfId="0" applyFont="1" applyBorder="1" applyAlignment="1">
      <alignment horizontal="center"/>
    </xf>
    <xf numFmtId="0" fontId="23" fillId="0" borderId="59" xfId="0" applyFont="1" applyBorder="1" applyAlignment="1">
      <alignment horizontal="center"/>
    </xf>
    <xf numFmtId="0" fontId="23" fillId="0" borderId="39" xfId="0" applyFont="1" applyBorder="1" applyAlignment="1">
      <alignment horizontal="center"/>
    </xf>
    <xf numFmtId="0" fontId="23" fillId="0" borderId="40" xfId="0" applyFont="1" applyBorder="1" applyAlignment="1">
      <alignment horizontal="center"/>
    </xf>
    <xf numFmtId="0" fontId="30" fillId="0" borderId="46" xfId="0" applyFont="1" applyFill="1" applyBorder="1" applyAlignment="1">
      <alignment horizontal="center" vertical="center" wrapText="1"/>
    </xf>
    <xf numFmtId="0" fontId="30" fillId="0" borderId="35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 wrapText="1"/>
    </xf>
    <xf numFmtId="0" fontId="30" fillId="0" borderId="20" xfId="0" applyFont="1" applyFill="1" applyBorder="1" applyAlignment="1">
      <alignment horizontal="center" vertical="center" wrapText="1"/>
    </xf>
    <xf numFmtId="0" fontId="24" fillId="0" borderId="46" xfId="0" applyFont="1" applyBorder="1" applyAlignment="1">
      <alignment horizontal="center"/>
    </xf>
    <xf numFmtId="0" fontId="24" fillId="0" borderId="35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0" fontId="34" fillId="0" borderId="11" xfId="0" applyFont="1" applyBorder="1" applyAlignment="1">
      <alignment horizontal="center"/>
    </xf>
    <xf numFmtId="0" fontId="38" fillId="0" borderId="46" xfId="0" applyFont="1" applyBorder="1" applyAlignment="1">
      <alignment horizontal="center"/>
    </xf>
    <xf numFmtId="0" fontId="35" fillId="0" borderId="35" xfId="0" applyFont="1" applyBorder="1" applyAlignment="1">
      <alignment horizontal="center"/>
    </xf>
    <xf numFmtId="0" fontId="36" fillId="0" borderId="38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0" fontId="23" fillId="0" borderId="51" xfId="0" applyFont="1" applyBorder="1" applyAlignment="1">
      <alignment horizontal="center"/>
    </xf>
    <xf numFmtId="0" fontId="23" fillId="0" borderId="61" xfId="0" applyFont="1" applyBorder="1" applyAlignment="1">
      <alignment horizontal="center"/>
    </xf>
    <xf numFmtId="0" fontId="23" fillId="0" borderId="24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38" fillId="0" borderId="35" xfId="0" applyFont="1" applyBorder="1" applyAlignment="1">
      <alignment horizontal="center"/>
    </xf>
    <xf numFmtId="0" fontId="24" fillId="0" borderId="59" xfId="0" applyFont="1" applyBorder="1" applyAlignment="1">
      <alignment horizontal="center"/>
    </xf>
    <xf numFmtId="0" fontId="24" fillId="0" borderId="51" xfId="0" applyFont="1" applyBorder="1" applyAlignment="1">
      <alignment horizontal="center"/>
    </xf>
    <xf numFmtId="0" fontId="22" fillId="0" borderId="39" xfId="0" applyFont="1" applyBorder="1" applyAlignment="1">
      <alignment horizontal="center"/>
    </xf>
    <xf numFmtId="0" fontId="22" fillId="0" borderId="30" xfId="0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22" fillId="0" borderId="40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34" fillId="0" borderId="36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20" xfId="0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0" fontId="23" fillId="0" borderId="60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4" fillId="0" borderId="30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0" fontId="22" fillId="0" borderId="51" xfId="0" applyFont="1" applyBorder="1" applyAlignment="1">
      <alignment horizontal="center"/>
    </xf>
    <xf numFmtId="0" fontId="23" fillId="0" borderId="3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43" fillId="0" borderId="0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26" fillId="0" borderId="59" xfId="0" applyFont="1" applyBorder="1" applyAlignment="1">
      <alignment horizontal="center"/>
    </xf>
    <xf numFmtId="0" fontId="26" fillId="0" borderId="39" xfId="0" applyFont="1" applyBorder="1" applyAlignment="1">
      <alignment horizontal="center"/>
    </xf>
    <xf numFmtId="0" fontId="26" fillId="0" borderId="40" xfId="0" applyFont="1" applyBorder="1" applyAlignment="1">
      <alignment horizontal="center"/>
    </xf>
    <xf numFmtId="0" fontId="26" fillId="0" borderId="62" xfId="0" applyFont="1" applyBorder="1" applyAlignment="1">
      <alignment horizontal="center"/>
    </xf>
    <xf numFmtId="0" fontId="26" fillId="0" borderId="41" xfId="0" applyFont="1" applyBorder="1" applyAlignment="1">
      <alignment horizontal="center"/>
    </xf>
    <xf numFmtId="0" fontId="26" fillId="0" borderId="61" xfId="0" applyFont="1" applyBorder="1" applyAlignment="1">
      <alignment horizontal="center"/>
    </xf>
    <xf numFmtId="0" fontId="26" fillId="0" borderId="24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26" fillId="0" borderId="30" xfId="0" applyFont="1" applyBorder="1" applyAlignment="1">
      <alignment horizontal="center"/>
    </xf>
    <xf numFmtId="0" fontId="16" fillId="0" borderId="39" xfId="0" applyFont="1" applyBorder="1" applyAlignment="1">
      <alignment horizontal="center"/>
    </xf>
    <xf numFmtId="0" fontId="16" fillId="0" borderId="40" xfId="0" applyFont="1" applyBorder="1" applyAlignment="1">
      <alignment horizontal="center"/>
    </xf>
    <xf numFmtId="0" fontId="32" fillId="0" borderId="12" xfId="0" applyFont="1" applyBorder="1" applyAlignment="1">
      <alignment vertical="top" wrapText="1"/>
    </xf>
    <xf numFmtId="0" fontId="34" fillId="0" borderId="38" xfId="0" applyFont="1" applyBorder="1" applyAlignment="1">
      <alignment horizontal="center"/>
    </xf>
    <xf numFmtId="0" fontId="27" fillId="0" borderId="12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7</xdr:col>
      <xdr:colOff>371475</xdr:colOff>
      <xdr:row>0</xdr:row>
      <xdr:rowOff>0</xdr:rowOff>
    </xdr:to>
    <xdr:pic>
      <xdr:nvPicPr>
        <xdr:cNvPr id="10529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86050" y="0"/>
          <a:ext cx="3105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104775</xdr:colOff>
      <xdr:row>0</xdr:row>
      <xdr:rowOff>0</xdr:rowOff>
    </xdr:from>
    <xdr:to>
      <xdr:col>8</xdr:col>
      <xdr:colOff>466725</xdr:colOff>
      <xdr:row>0</xdr:row>
      <xdr:rowOff>276225</xdr:rowOff>
    </xdr:to>
    <xdr:pic>
      <xdr:nvPicPr>
        <xdr:cNvPr id="10533" name="Picture 1317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91250" y="0"/>
          <a:ext cx="3619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333375</xdr:colOff>
      <xdr:row>0</xdr:row>
      <xdr:rowOff>9525</xdr:rowOff>
    </xdr:from>
    <xdr:to>
      <xdr:col>1</xdr:col>
      <xdr:colOff>904875</xdr:colOff>
      <xdr:row>1</xdr:row>
      <xdr:rowOff>9525</xdr:rowOff>
    </xdr:to>
    <xdr:pic>
      <xdr:nvPicPr>
        <xdr:cNvPr id="10534" name="Picture 1318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00125" y="9525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6</xdr:col>
      <xdr:colOff>371475</xdr:colOff>
      <xdr:row>0</xdr:row>
      <xdr:rowOff>0</xdr:rowOff>
    </xdr:to>
    <xdr:pic>
      <xdr:nvPicPr>
        <xdr:cNvPr id="11479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09825" y="0"/>
          <a:ext cx="2324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447675</xdr:colOff>
      <xdr:row>0</xdr:row>
      <xdr:rowOff>0</xdr:rowOff>
    </xdr:from>
    <xdr:to>
      <xdr:col>9</xdr:col>
      <xdr:colOff>57150</xdr:colOff>
      <xdr:row>0</xdr:row>
      <xdr:rowOff>276225</xdr:rowOff>
    </xdr:to>
    <xdr:pic>
      <xdr:nvPicPr>
        <xdr:cNvPr id="11483" name="Picture 1243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67450" y="0"/>
          <a:ext cx="3905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1047750</xdr:colOff>
      <xdr:row>0</xdr:row>
      <xdr:rowOff>9525</xdr:rowOff>
    </xdr:from>
    <xdr:to>
      <xdr:col>3</xdr:col>
      <xdr:colOff>9525</xdr:colOff>
      <xdr:row>1</xdr:row>
      <xdr:rowOff>9525</xdr:rowOff>
    </xdr:to>
    <xdr:pic>
      <xdr:nvPicPr>
        <xdr:cNvPr id="11484" name="Picture 124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47850" y="9525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10</xdr:col>
      <xdr:colOff>371475</xdr:colOff>
      <xdr:row>0</xdr:row>
      <xdr:rowOff>0</xdr:rowOff>
    </xdr:to>
    <xdr:pic>
      <xdr:nvPicPr>
        <xdr:cNvPr id="24577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0" y="0"/>
          <a:ext cx="5381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923925</xdr:colOff>
      <xdr:row>0</xdr:row>
      <xdr:rowOff>0</xdr:rowOff>
    </xdr:from>
    <xdr:to>
      <xdr:col>6</xdr:col>
      <xdr:colOff>371475</xdr:colOff>
      <xdr:row>0</xdr:row>
      <xdr:rowOff>0</xdr:rowOff>
    </xdr:to>
    <xdr:pic>
      <xdr:nvPicPr>
        <xdr:cNvPr id="24578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0" y="0"/>
          <a:ext cx="2324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104775</xdr:colOff>
      <xdr:row>0</xdr:row>
      <xdr:rowOff>0</xdr:rowOff>
    </xdr:from>
    <xdr:to>
      <xdr:col>8</xdr:col>
      <xdr:colOff>466725</xdr:colOff>
      <xdr:row>0</xdr:row>
      <xdr:rowOff>276225</xdr:rowOff>
    </xdr:to>
    <xdr:pic>
      <xdr:nvPicPr>
        <xdr:cNvPr id="24579" name="Picture 3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76925" y="0"/>
          <a:ext cx="3619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828675</xdr:colOff>
      <xdr:row>0</xdr:row>
      <xdr:rowOff>0</xdr:rowOff>
    </xdr:from>
    <xdr:to>
      <xdr:col>2</xdr:col>
      <xdr:colOff>219075</xdr:colOff>
      <xdr:row>1</xdr:row>
      <xdr:rowOff>0</xdr:rowOff>
    </xdr:to>
    <xdr:pic>
      <xdr:nvPicPr>
        <xdr:cNvPr id="2458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00200" y="0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923925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25601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95475" y="0"/>
          <a:ext cx="4391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923925</xdr:colOff>
      <xdr:row>0</xdr:row>
      <xdr:rowOff>0</xdr:rowOff>
    </xdr:from>
    <xdr:to>
      <xdr:col>5</xdr:col>
      <xdr:colOff>371475</xdr:colOff>
      <xdr:row>0</xdr:row>
      <xdr:rowOff>0</xdr:rowOff>
    </xdr:to>
    <xdr:pic>
      <xdr:nvPicPr>
        <xdr:cNvPr id="25602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95475" y="0"/>
          <a:ext cx="2714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180975</xdr:colOff>
      <xdr:row>0</xdr:row>
      <xdr:rowOff>0</xdr:rowOff>
    </xdr:from>
    <xdr:to>
      <xdr:col>6</xdr:col>
      <xdr:colOff>542925</xdr:colOff>
      <xdr:row>0</xdr:row>
      <xdr:rowOff>0</xdr:rowOff>
    </xdr:to>
    <xdr:pic>
      <xdr:nvPicPr>
        <xdr:cNvPr id="25603" name="Picture 3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105400" y="0"/>
          <a:ext cx="361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971550</xdr:colOff>
      <xdr:row>0</xdr:row>
      <xdr:rowOff>0</xdr:rowOff>
    </xdr:from>
    <xdr:to>
      <xdr:col>1</xdr:col>
      <xdr:colOff>361950</xdr:colOff>
      <xdr:row>0</xdr:row>
      <xdr:rowOff>0</xdr:rowOff>
    </xdr:to>
    <xdr:pic>
      <xdr:nvPicPr>
        <xdr:cNvPr id="2560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1550" y="0"/>
          <a:ext cx="361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561975</xdr:colOff>
      <xdr:row>1</xdr:row>
      <xdr:rowOff>0</xdr:rowOff>
    </xdr:from>
    <xdr:to>
      <xdr:col>7</xdr:col>
      <xdr:colOff>352425</xdr:colOff>
      <xdr:row>1</xdr:row>
      <xdr:rowOff>276225</xdr:rowOff>
    </xdr:to>
    <xdr:pic>
      <xdr:nvPicPr>
        <xdr:cNvPr id="25605" name="Picture 5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86400" y="171450"/>
          <a:ext cx="571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1</xdr:row>
      <xdr:rowOff>0</xdr:rowOff>
    </xdr:from>
    <xdr:to>
      <xdr:col>0</xdr:col>
      <xdr:colOff>742950</xdr:colOff>
      <xdr:row>2</xdr:row>
      <xdr:rowOff>0</xdr:rowOff>
    </xdr:to>
    <xdr:pic>
      <xdr:nvPicPr>
        <xdr:cNvPr id="2560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71450" y="171450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10</xdr:col>
      <xdr:colOff>371475</xdr:colOff>
      <xdr:row>0</xdr:row>
      <xdr:rowOff>0</xdr:rowOff>
    </xdr:to>
    <xdr:pic>
      <xdr:nvPicPr>
        <xdr:cNvPr id="18433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43125" y="0"/>
          <a:ext cx="5400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923925</xdr:colOff>
      <xdr:row>0</xdr:row>
      <xdr:rowOff>0</xdr:rowOff>
    </xdr:from>
    <xdr:to>
      <xdr:col>6</xdr:col>
      <xdr:colOff>371475</xdr:colOff>
      <xdr:row>0</xdr:row>
      <xdr:rowOff>0</xdr:rowOff>
    </xdr:to>
    <xdr:pic>
      <xdr:nvPicPr>
        <xdr:cNvPr id="18434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43125" y="0"/>
          <a:ext cx="2428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285750</xdr:colOff>
      <xdr:row>0</xdr:row>
      <xdr:rowOff>0</xdr:rowOff>
    </xdr:from>
    <xdr:to>
      <xdr:col>8</xdr:col>
      <xdr:colOff>647700</xdr:colOff>
      <xdr:row>0</xdr:row>
      <xdr:rowOff>276225</xdr:rowOff>
    </xdr:to>
    <xdr:pic>
      <xdr:nvPicPr>
        <xdr:cNvPr id="18436" name="Picture 4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67400" y="0"/>
          <a:ext cx="3619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971550</xdr:colOff>
      <xdr:row>0</xdr:row>
      <xdr:rowOff>0</xdr:rowOff>
    </xdr:from>
    <xdr:to>
      <xdr:col>2</xdr:col>
      <xdr:colOff>361950</xdr:colOff>
      <xdr:row>1</xdr:row>
      <xdr:rowOff>0</xdr:rowOff>
    </xdr:to>
    <xdr:pic>
      <xdr:nvPicPr>
        <xdr:cNvPr id="1843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04950" y="0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7</xdr:col>
      <xdr:colOff>0</xdr:colOff>
      <xdr:row>0</xdr:row>
      <xdr:rowOff>0</xdr:rowOff>
    </xdr:to>
    <xdr:pic>
      <xdr:nvPicPr>
        <xdr:cNvPr id="21505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90775" y="0"/>
          <a:ext cx="3400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923925</xdr:colOff>
      <xdr:row>0</xdr:row>
      <xdr:rowOff>0</xdr:rowOff>
    </xdr:from>
    <xdr:to>
      <xdr:col>7</xdr:col>
      <xdr:colOff>0</xdr:colOff>
      <xdr:row>0</xdr:row>
      <xdr:rowOff>0</xdr:rowOff>
    </xdr:to>
    <xdr:pic>
      <xdr:nvPicPr>
        <xdr:cNvPr id="21506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90775" y="0"/>
          <a:ext cx="3400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219075</xdr:colOff>
      <xdr:row>0</xdr:row>
      <xdr:rowOff>0</xdr:rowOff>
    </xdr:from>
    <xdr:to>
      <xdr:col>7</xdr:col>
      <xdr:colOff>542925</xdr:colOff>
      <xdr:row>0</xdr:row>
      <xdr:rowOff>276225</xdr:rowOff>
    </xdr:to>
    <xdr:pic>
      <xdr:nvPicPr>
        <xdr:cNvPr id="21515" name="Picture 11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10275" y="0"/>
          <a:ext cx="3238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323850</xdr:colOff>
      <xdr:row>0</xdr:row>
      <xdr:rowOff>0</xdr:rowOff>
    </xdr:from>
    <xdr:to>
      <xdr:col>1</xdr:col>
      <xdr:colOff>104775</xdr:colOff>
      <xdr:row>1</xdr:row>
      <xdr:rowOff>0</xdr:rowOff>
    </xdr:to>
    <xdr:pic>
      <xdr:nvPicPr>
        <xdr:cNvPr id="2151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3850" y="0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0</xdr:row>
      <xdr:rowOff>0</xdr:rowOff>
    </xdr:from>
    <xdr:to>
      <xdr:col>8</xdr:col>
      <xdr:colOff>466725</xdr:colOff>
      <xdr:row>0</xdr:row>
      <xdr:rowOff>276225</xdr:rowOff>
    </xdr:to>
    <xdr:pic>
      <xdr:nvPicPr>
        <xdr:cNvPr id="23553" name="Picture 1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95975" y="0"/>
          <a:ext cx="3619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971550</xdr:colOff>
      <xdr:row>0</xdr:row>
      <xdr:rowOff>0</xdr:rowOff>
    </xdr:from>
    <xdr:to>
      <xdr:col>2</xdr:col>
      <xdr:colOff>361950</xdr:colOff>
      <xdr:row>1</xdr:row>
      <xdr:rowOff>0</xdr:rowOff>
    </xdr:to>
    <xdr:pic>
      <xdr:nvPicPr>
        <xdr:cNvPr id="235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14475" y="0"/>
          <a:ext cx="3619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2"/>
  <sheetViews>
    <sheetView tabSelected="1" workbookViewId="0">
      <selection activeCell="G45" sqref="G45"/>
    </sheetView>
  </sheetViews>
  <sheetFormatPr defaultRowHeight="12.75"/>
  <cols>
    <col min="1" max="1" width="10" customWidth="1"/>
    <col min="2" max="2" width="17.7109375" bestFit="1" customWidth="1"/>
    <col min="3" max="3" width="12.5703125" bestFit="1" customWidth="1"/>
    <col min="4" max="4" width="9.5703125" customWidth="1"/>
    <col min="5" max="5" width="11.140625" bestFit="1" customWidth="1"/>
    <col min="6" max="6" width="8.7109375" bestFit="1" customWidth="1"/>
    <col min="7" max="7" width="11.5703125" bestFit="1" customWidth="1"/>
    <col min="8" max="8" width="10" bestFit="1" customWidth="1"/>
    <col min="9" max="9" width="11.7109375" bestFit="1" customWidth="1"/>
    <col min="10" max="10" width="11.28515625" bestFit="1" customWidth="1"/>
    <col min="11" max="11" width="13.5703125" bestFit="1" customWidth="1"/>
    <col min="12" max="12" width="17.140625" customWidth="1"/>
    <col min="13" max="13" width="16.28515625" hidden="1" customWidth="1"/>
    <col min="14" max="14" width="13.42578125" customWidth="1"/>
    <col min="15" max="15" width="10.7109375" customWidth="1"/>
  </cols>
  <sheetData>
    <row r="1" spans="1:14" ht="23.25">
      <c r="A1" s="250" t="s">
        <v>110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76"/>
      <c r="M1" s="76"/>
      <c r="N1" s="76"/>
    </row>
    <row r="2" spans="1:14" ht="16.5">
      <c r="A2" s="252" t="s">
        <v>105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77"/>
      <c r="M2" s="77"/>
      <c r="N2" s="77"/>
    </row>
    <row r="3" spans="1:14" ht="15">
      <c r="A3" s="84"/>
      <c r="B3" s="247" t="s">
        <v>106</v>
      </c>
      <c r="C3" s="247"/>
      <c r="D3" s="247"/>
      <c r="E3" s="247"/>
      <c r="F3" s="247"/>
      <c r="G3" s="247"/>
      <c r="H3" s="247"/>
      <c r="I3" s="247"/>
      <c r="J3" s="247"/>
      <c r="K3" s="247"/>
      <c r="L3" s="77"/>
      <c r="M3" s="77"/>
      <c r="N3" s="77"/>
    </row>
    <row r="4" spans="1:14" ht="15">
      <c r="A4" s="84"/>
      <c r="B4" s="247" t="s">
        <v>107</v>
      </c>
      <c r="C4" s="247"/>
      <c r="D4" s="247"/>
      <c r="E4" s="247"/>
      <c r="F4" s="247"/>
      <c r="G4" s="247"/>
      <c r="H4" s="247"/>
      <c r="I4" s="247"/>
      <c r="J4" s="247"/>
      <c r="K4" s="247"/>
      <c r="L4" s="77"/>
      <c r="M4" s="77"/>
      <c r="N4" s="77"/>
    </row>
    <row r="5" spans="1:14" ht="15">
      <c r="A5" s="84"/>
      <c r="B5" s="247" t="s">
        <v>108</v>
      </c>
      <c r="C5" s="247"/>
      <c r="D5" s="247"/>
      <c r="E5" s="247"/>
      <c r="F5" s="247"/>
      <c r="G5" s="247"/>
      <c r="H5" s="247"/>
      <c r="I5" s="247"/>
      <c r="J5" s="247"/>
      <c r="K5" s="247"/>
      <c r="L5" s="77"/>
      <c r="M5" s="77"/>
      <c r="N5" s="77"/>
    </row>
    <row r="6" spans="1:14" ht="18.75" thickBot="1">
      <c r="A6" s="248" t="s">
        <v>109</v>
      </c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"/>
      <c r="M6" s="2"/>
      <c r="N6" s="2"/>
    </row>
    <row r="7" spans="1:14" ht="13.5" thickBot="1">
      <c r="L7" s="137"/>
      <c r="M7" s="76"/>
      <c r="N7" s="1"/>
    </row>
    <row r="8" spans="1:14" ht="13.5" thickBot="1">
      <c r="L8" s="137"/>
      <c r="M8" s="76"/>
      <c r="N8" s="1"/>
    </row>
    <row r="9" spans="1:14" ht="16.5" customHeight="1" thickBot="1">
      <c r="A9" s="236" t="s">
        <v>201</v>
      </c>
      <c r="B9" s="237"/>
      <c r="C9" s="237"/>
      <c r="D9" s="237"/>
      <c r="E9" s="237"/>
      <c r="F9" s="237"/>
      <c r="G9" s="237"/>
      <c r="H9" s="237"/>
      <c r="I9" s="237"/>
      <c r="J9" s="237"/>
      <c r="K9" s="237"/>
      <c r="L9" s="239" t="s">
        <v>159</v>
      </c>
      <c r="M9" s="240"/>
      <c r="N9" s="241"/>
    </row>
    <row r="10" spans="1:14" ht="16.5" customHeight="1" thickBot="1">
      <c r="A10" s="236" t="s">
        <v>29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8"/>
      <c r="L10" s="242"/>
      <c r="M10" s="243"/>
      <c r="N10" s="244"/>
    </row>
    <row r="11" spans="1:14" ht="17.25" thickBot="1">
      <c r="A11" s="234" t="s">
        <v>15</v>
      </c>
      <c r="B11" s="235"/>
      <c r="C11" s="39" t="s">
        <v>8</v>
      </c>
      <c r="D11" s="40" t="s">
        <v>0</v>
      </c>
      <c r="E11" s="40" t="s">
        <v>75</v>
      </c>
      <c r="F11" s="40" t="s">
        <v>16</v>
      </c>
      <c r="G11" s="40" t="s">
        <v>141</v>
      </c>
      <c r="H11" s="40" t="s">
        <v>18</v>
      </c>
      <c r="I11" s="40" t="s">
        <v>17</v>
      </c>
      <c r="J11" s="39" t="s">
        <v>1</v>
      </c>
      <c r="K11" s="41" t="s">
        <v>74</v>
      </c>
      <c r="L11" s="61" t="s">
        <v>160</v>
      </c>
      <c r="M11" s="62"/>
      <c r="N11" s="134">
        <v>300</v>
      </c>
    </row>
    <row r="12" spans="1:14" ht="17.25" thickBot="1">
      <c r="A12" s="44" t="s">
        <v>198</v>
      </c>
      <c r="B12" s="184" t="s">
        <v>130</v>
      </c>
      <c r="C12" s="46">
        <v>11</v>
      </c>
      <c r="D12" s="104">
        <v>106702</v>
      </c>
      <c r="E12" s="47">
        <v>0</v>
      </c>
      <c r="F12" s="47">
        <v>1400</v>
      </c>
      <c r="G12" s="47">
        <f>(D12-E12-F12)*12.36%</f>
        <v>13015.327199999998</v>
      </c>
      <c r="H12" s="47">
        <v>2100.4899999999998</v>
      </c>
      <c r="I12" s="47">
        <f>(D12-E12-F12+G12+H12)*0.5%</f>
        <v>602.08908600000007</v>
      </c>
      <c r="J12" s="48">
        <f>D12-E12-F12+G12+H12+I12</f>
        <v>121019.90628600001</v>
      </c>
      <c r="K12" s="49">
        <f>J12-G12</f>
        <v>108004.57908600001</v>
      </c>
      <c r="L12" s="64" t="s">
        <v>161</v>
      </c>
      <c r="M12" s="64"/>
      <c r="N12" s="135">
        <v>400</v>
      </c>
    </row>
    <row r="13" spans="1:14" ht="17.25" thickBot="1">
      <c r="A13" s="13" t="s">
        <v>198</v>
      </c>
      <c r="B13" s="185" t="s">
        <v>126</v>
      </c>
      <c r="C13" s="27" t="s">
        <v>129</v>
      </c>
      <c r="D13" s="92">
        <v>105906</v>
      </c>
      <c r="E13" s="5">
        <v>0</v>
      </c>
      <c r="F13" s="5">
        <v>1400</v>
      </c>
      <c r="G13" s="5">
        <f t="shared" ref="G13:G29" si="0">(D13-E13-F13)*12.36%</f>
        <v>12916.941599999998</v>
      </c>
      <c r="H13" s="47">
        <v>2100.4899999999998</v>
      </c>
      <c r="I13" s="5">
        <f>(D13-E13-F13+G13+H13)*0.5%</f>
        <v>597.61715800000002</v>
      </c>
      <c r="J13" s="6">
        <f>D13-E13-F13+G13+H13+I13</f>
        <v>120121.04875799999</v>
      </c>
      <c r="K13" s="15">
        <f>J13-G13</f>
        <v>107204.107158</v>
      </c>
      <c r="L13" s="64" t="s">
        <v>162</v>
      </c>
      <c r="M13" s="64"/>
      <c r="N13" s="135">
        <v>500</v>
      </c>
    </row>
    <row r="14" spans="1:14" ht="17.25" thickBot="1">
      <c r="A14" s="13" t="s">
        <v>198</v>
      </c>
      <c r="B14" s="185" t="s">
        <v>22</v>
      </c>
      <c r="C14" s="27">
        <v>6</v>
      </c>
      <c r="D14" s="92">
        <v>106907</v>
      </c>
      <c r="E14" s="5">
        <v>0</v>
      </c>
      <c r="F14" s="5">
        <v>1400</v>
      </c>
      <c r="G14" s="5">
        <f t="shared" si="0"/>
        <v>13040.665199999999</v>
      </c>
      <c r="H14" s="47">
        <v>2100.4899999999998</v>
      </c>
      <c r="I14" s="5">
        <f>(D14-E14-F14+G14+H14)*0.5%</f>
        <v>603.2407760000001</v>
      </c>
      <c r="J14" s="6">
        <f>D14-E14-F14+G14+H14+I14</f>
        <v>121251.39597600001</v>
      </c>
      <c r="K14" s="15">
        <f>J14-G14</f>
        <v>108210.73077600001</v>
      </c>
      <c r="L14" s="64" t="s">
        <v>163</v>
      </c>
      <c r="M14" s="64"/>
      <c r="N14" s="135">
        <v>600</v>
      </c>
    </row>
    <row r="15" spans="1:14" ht="17.25" thickBot="1">
      <c r="A15" s="13" t="s">
        <v>198</v>
      </c>
      <c r="B15" s="185" t="s">
        <v>23</v>
      </c>
      <c r="C15" s="27">
        <v>3</v>
      </c>
      <c r="D15" s="92">
        <v>106904</v>
      </c>
      <c r="E15" s="5">
        <v>0</v>
      </c>
      <c r="F15" s="5">
        <v>1400</v>
      </c>
      <c r="G15" s="5">
        <f t="shared" si="0"/>
        <v>13040.294399999999</v>
      </c>
      <c r="H15" s="47">
        <v>2100.4899999999998</v>
      </c>
      <c r="I15" s="5">
        <f>(D15-E15-F15+G15+H15)*0.5%</f>
        <v>603.22392200000002</v>
      </c>
      <c r="J15" s="6">
        <f>D15-E15-F15+G15+H15+I15</f>
        <v>121248.00832200001</v>
      </c>
      <c r="K15" s="15">
        <f>J15-G15</f>
        <v>108207.71392200001</v>
      </c>
      <c r="L15" s="64" t="s">
        <v>164</v>
      </c>
      <c r="M15" s="64"/>
      <c r="N15" s="135">
        <v>700</v>
      </c>
    </row>
    <row r="16" spans="1:14" ht="17.25" thickBot="1">
      <c r="A16" s="13" t="s">
        <v>7</v>
      </c>
      <c r="B16" s="185" t="s">
        <v>19</v>
      </c>
      <c r="C16" s="27">
        <v>3</v>
      </c>
      <c r="D16" s="92">
        <v>108643</v>
      </c>
      <c r="E16" s="114">
        <v>0</v>
      </c>
      <c r="F16" s="5">
        <v>1400</v>
      </c>
      <c r="G16" s="5">
        <f t="shared" si="0"/>
        <v>13255.234799999998</v>
      </c>
      <c r="H16" s="47">
        <v>2100.4899999999998</v>
      </c>
      <c r="I16" s="5">
        <f t="shared" ref="I16:I27" si="1">(D16-E16-F16+G16+H16)*0.5%</f>
        <v>612.99362400000007</v>
      </c>
      <c r="J16" s="6">
        <f t="shared" ref="J16:J27" si="2">D16-E16-F16+G16+H16+I16</f>
        <v>123211.71842400001</v>
      </c>
      <c r="K16" s="15">
        <f t="shared" ref="K16:K27" si="3">J16-G16</f>
        <v>109956.48362400001</v>
      </c>
      <c r="L16" s="64" t="s">
        <v>165</v>
      </c>
      <c r="M16" s="64"/>
      <c r="N16" s="135">
        <v>800</v>
      </c>
    </row>
    <row r="17" spans="1:14" ht="17.25" thickBot="1">
      <c r="A17" s="13" t="s">
        <v>20</v>
      </c>
      <c r="B17" s="185" t="s">
        <v>21</v>
      </c>
      <c r="C17" s="27">
        <v>11</v>
      </c>
      <c r="D17" s="92">
        <v>109586</v>
      </c>
      <c r="E17" s="5">
        <v>0</v>
      </c>
      <c r="F17" s="5">
        <v>1400</v>
      </c>
      <c r="G17" s="5">
        <f t="shared" si="0"/>
        <v>13371.789599999998</v>
      </c>
      <c r="H17" s="47">
        <v>2100.4899999999998</v>
      </c>
      <c r="I17" s="5">
        <f t="shared" si="1"/>
        <v>618.29139800000007</v>
      </c>
      <c r="J17" s="6">
        <f t="shared" si="2"/>
        <v>124276.57099800001</v>
      </c>
      <c r="K17" s="15">
        <f t="shared" si="3"/>
        <v>110904.78139800001</v>
      </c>
      <c r="L17" s="79" t="s">
        <v>166</v>
      </c>
      <c r="M17" s="79"/>
      <c r="N17" s="136">
        <v>900</v>
      </c>
    </row>
    <row r="18" spans="1:14" ht="13.5" thickBot="1">
      <c r="A18" s="13" t="s">
        <v>199</v>
      </c>
      <c r="B18" s="185" t="s">
        <v>89</v>
      </c>
      <c r="C18" s="27">
        <v>12</v>
      </c>
      <c r="D18" s="92">
        <v>113168</v>
      </c>
      <c r="E18" s="5">
        <v>0</v>
      </c>
      <c r="F18" s="5">
        <v>1400</v>
      </c>
      <c r="G18" s="5">
        <f t="shared" si="0"/>
        <v>13814.524799999999</v>
      </c>
      <c r="H18" s="47">
        <v>2100.4899999999998</v>
      </c>
      <c r="I18" s="5">
        <f t="shared" si="1"/>
        <v>638.415074</v>
      </c>
      <c r="J18" s="6">
        <f t="shared" si="2"/>
        <v>128321.42987400001</v>
      </c>
      <c r="K18" s="15">
        <f t="shared" si="3"/>
        <v>114506.90507400001</v>
      </c>
    </row>
    <row r="19" spans="1:14" ht="17.25" thickBot="1">
      <c r="A19" s="13" t="s">
        <v>123</v>
      </c>
      <c r="B19" s="185" t="s">
        <v>122</v>
      </c>
      <c r="C19" s="27">
        <v>1.9</v>
      </c>
      <c r="D19" s="92">
        <v>113865</v>
      </c>
      <c r="E19" s="5">
        <v>0</v>
      </c>
      <c r="F19" s="5">
        <v>1400</v>
      </c>
      <c r="G19" s="5">
        <f t="shared" si="0"/>
        <v>13900.673999999999</v>
      </c>
      <c r="H19" s="47">
        <v>2100.4899999999998</v>
      </c>
      <c r="I19" s="5">
        <f t="shared" si="1"/>
        <v>642.33082000000002</v>
      </c>
      <c r="J19" s="6">
        <f t="shared" si="2"/>
        <v>129108.49482000001</v>
      </c>
      <c r="K19" s="15">
        <f t="shared" si="3"/>
        <v>115207.82082000001</v>
      </c>
      <c r="L19" s="68"/>
      <c r="M19" s="68"/>
      <c r="N19" s="69"/>
    </row>
    <row r="20" spans="1:14" ht="17.25" thickBot="1">
      <c r="A20" s="13" t="s">
        <v>199</v>
      </c>
      <c r="B20" s="185" t="s">
        <v>124</v>
      </c>
      <c r="C20" s="27"/>
      <c r="D20" s="92">
        <v>109984</v>
      </c>
      <c r="E20" s="5">
        <v>0</v>
      </c>
      <c r="F20" s="5">
        <v>1400</v>
      </c>
      <c r="G20" s="5">
        <f t="shared" si="0"/>
        <v>13420.982399999999</v>
      </c>
      <c r="H20" s="47">
        <v>2100.4899999999998</v>
      </c>
      <c r="I20" s="5">
        <f>(D20-E20-F20+G20+H20)*0.5%</f>
        <v>620.52736200000004</v>
      </c>
      <c r="J20" s="6">
        <f>D20-E20-F20+G20+H20+I20</f>
        <v>124725.99976199999</v>
      </c>
      <c r="K20" s="15">
        <f>J20-G20</f>
        <v>111305.017362</v>
      </c>
      <c r="L20" s="68"/>
      <c r="M20" s="68"/>
      <c r="N20" s="69"/>
    </row>
    <row r="21" spans="1:14" ht="17.25" thickBot="1">
      <c r="A21" s="13" t="s">
        <v>133</v>
      </c>
      <c r="B21" s="185" t="s">
        <v>132</v>
      </c>
      <c r="C21" s="27">
        <v>12</v>
      </c>
      <c r="D21" s="92">
        <v>110450</v>
      </c>
      <c r="E21" s="5">
        <v>0</v>
      </c>
      <c r="F21" s="5">
        <v>1400</v>
      </c>
      <c r="G21" s="5">
        <f t="shared" si="0"/>
        <v>13478.579999999998</v>
      </c>
      <c r="H21" s="47">
        <v>2100.4899999999998</v>
      </c>
      <c r="I21" s="5">
        <f>(D21-E21-F21+G21+H21)*0.5%</f>
        <v>623.14535000000001</v>
      </c>
      <c r="J21" s="6">
        <f>D21-E21-F21+G21+H21+I21</f>
        <v>125252.21535000001</v>
      </c>
      <c r="K21" s="15">
        <f>J21-G21</f>
        <v>111773.63535000001</v>
      </c>
      <c r="L21" s="68"/>
      <c r="M21" s="68"/>
      <c r="N21" s="69"/>
    </row>
    <row r="22" spans="1:14" ht="17.25" thickBot="1">
      <c r="A22" s="13" t="s">
        <v>133</v>
      </c>
      <c r="B22" s="185" t="s">
        <v>134</v>
      </c>
      <c r="C22" s="27">
        <v>12</v>
      </c>
      <c r="D22" s="92">
        <v>110828</v>
      </c>
      <c r="E22" s="5">
        <v>0</v>
      </c>
      <c r="F22" s="5">
        <v>1400</v>
      </c>
      <c r="G22" s="5">
        <f t="shared" si="0"/>
        <v>13525.300799999999</v>
      </c>
      <c r="H22" s="47">
        <v>2100.4899999999998</v>
      </c>
      <c r="I22" s="5">
        <f>(D22-E22-F22+G22+H22)*0.5%</f>
        <v>625.26895400000001</v>
      </c>
      <c r="J22" s="6">
        <f>D22-E22-F22+G22+H22+I22</f>
        <v>125679.059754</v>
      </c>
      <c r="K22" s="15">
        <f>J22-G22</f>
        <v>112153.758954</v>
      </c>
      <c r="L22" s="68"/>
      <c r="M22" s="68"/>
      <c r="N22" s="69"/>
    </row>
    <row r="23" spans="1:14" ht="17.25" thickBot="1">
      <c r="A23" s="13" t="s">
        <v>133</v>
      </c>
      <c r="B23" s="185" t="s">
        <v>196</v>
      </c>
      <c r="C23" s="27">
        <v>10</v>
      </c>
      <c r="D23" s="92">
        <v>112074</v>
      </c>
      <c r="E23" s="5">
        <v>0</v>
      </c>
      <c r="F23" s="5">
        <v>1400</v>
      </c>
      <c r="G23" s="5">
        <f>(D23-E23-F23)*12.36%</f>
        <v>13679.306399999999</v>
      </c>
      <c r="H23" s="47">
        <v>2100.4899999999998</v>
      </c>
      <c r="I23" s="5">
        <f>(D23-E23-F23+G23+H23)*0.5%</f>
        <v>632.26898200000005</v>
      </c>
      <c r="J23" s="6">
        <f>D23-E23-F23+G23+H23+I23</f>
        <v>127086.065382</v>
      </c>
      <c r="K23" s="15">
        <f>J23-G23</f>
        <v>113406.758982</v>
      </c>
      <c r="L23" s="68"/>
      <c r="M23" s="68"/>
      <c r="N23" s="69"/>
    </row>
    <row r="24" spans="1:14" ht="17.25" thickBot="1">
      <c r="A24" s="13" t="s">
        <v>133</v>
      </c>
      <c r="B24" s="185" t="s">
        <v>104</v>
      </c>
      <c r="C24" s="27">
        <v>3</v>
      </c>
      <c r="D24" s="92">
        <v>110283</v>
      </c>
      <c r="E24" s="5">
        <v>0</v>
      </c>
      <c r="F24" s="5">
        <v>1400</v>
      </c>
      <c r="G24" s="5">
        <f t="shared" si="0"/>
        <v>13457.938799999998</v>
      </c>
      <c r="H24" s="47">
        <v>2100.4899999999998</v>
      </c>
      <c r="I24" s="5">
        <f t="shared" si="1"/>
        <v>622.20714400000008</v>
      </c>
      <c r="J24" s="6">
        <f t="shared" si="2"/>
        <v>125063.63594400001</v>
      </c>
      <c r="K24" s="15">
        <f t="shared" si="3"/>
        <v>111605.69714400001</v>
      </c>
      <c r="L24" s="68"/>
      <c r="M24" s="68"/>
      <c r="N24" s="69"/>
    </row>
    <row r="25" spans="1:14" ht="17.25" thickBot="1">
      <c r="A25" s="13" t="s">
        <v>133</v>
      </c>
      <c r="B25" s="185" t="s">
        <v>113</v>
      </c>
      <c r="C25" s="27">
        <v>8</v>
      </c>
      <c r="D25" s="92">
        <v>114811</v>
      </c>
      <c r="E25" s="5">
        <v>0</v>
      </c>
      <c r="F25" s="5">
        <v>1400</v>
      </c>
      <c r="G25" s="5">
        <f t="shared" si="0"/>
        <v>14017.599599999998</v>
      </c>
      <c r="H25" s="47">
        <v>2100.4899999999998</v>
      </c>
      <c r="I25" s="5">
        <f t="shared" si="1"/>
        <v>647.6454480000001</v>
      </c>
      <c r="J25" s="6">
        <f t="shared" si="2"/>
        <v>130176.735048</v>
      </c>
      <c r="K25" s="15">
        <f t="shared" si="3"/>
        <v>116159.135448</v>
      </c>
      <c r="L25" s="68"/>
      <c r="M25" s="68"/>
      <c r="N25" s="69"/>
    </row>
    <row r="26" spans="1:14" ht="17.25" thickBot="1">
      <c r="A26" s="13" t="s">
        <v>133</v>
      </c>
      <c r="B26" s="185" t="s">
        <v>131</v>
      </c>
      <c r="C26" s="27"/>
      <c r="D26" s="92">
        <v>110532</v>
      </c>
      <c r="E26" s="5">
        <v>0</v>
      </c>
      <c r="F26" s="5">
        <v>1400</v>
      </c>
      <c r="G26" s="5">
        <f t="shared" si="0"/>
        <v>13488.715199999999</v>
      </c>
      <c r="H26" s="47">
        <v>2100.4899999999998</v>
      </c>
      <c r="I26" s="5">
        <f>(D26-E26-F26+G26+H26)*0.5%</f>
        <v>623.60602600000004</v>
      </c>
      <c r="J26" s="6">
        <f>D26-E26-F26+G26+H26+I26</f>
        <v>125344.81122600001</v>
      </c>
      <c r="K26" s="15">
        <f>J26-G26</f>
        <v>111856.09602600001</v>
      </c>
      <c r="L26" s="68"/>
      <c r="M26" s="68"/>
      <c r="N26" s="69"/>
    </row>
    <row r="27" spans="1:14" ht="17.25" thickBot="1">
      <c r="A27" s="74" t="s">
        <v>125</v>
      </c>
      <c r="B27" s="185" t="s">
        <v>127</v>
      </c>
      <c r="C27" s="27" t="s">
        <v>128</v>
      </c>
      <c r="D27" s="92">
        <v>109444</v>
      </c>
      <c r="E27" s="5">
        <v>0</v>
      </c>
      <c r="F27" s="5">
        <v>1400</v>
      </c>
      <c r="G27" s="5">
        <f t="shared" si="0"/>
        <v>13354.238399999998</v>
      </c>
      <c r="H27" s="47">
        <v>2100.4899999999998</v>
      </c>
      <c r="I27" s="5">
        <f t="shared" si="1"/>
        <v>617.49364200000002</v>
      </c>
      <c r="J27" s="6">
        <f t="shared" si="2"/>
        <v>124116.22204200001</v>
      </c>
      <c r="K27" s="15">
        <f t="shared" si="3"/>
        <v>110761.98364200001</v>
      </c>
      <c r="L27" s="68"/>
      <c r="M27" s="68"/>
      <c r="N27" s="69"/>
    </row>
    <row r="28" spans="1:14" ht="13.5" thickBot="1">
      <c r="A28" s="13" t="s">
        <v>2</v>
      </c>
      <c r="B28" s="185" t="s">
        <v>92</v>
      </c>
      <c r="C28" s="27" t="s">
        <v>30</v>
      </c>
      <c r="D28" s="92">
        <v>100633</v>
      </c>
      <c r="E28" s="5">
        <v>0</v>
      </c>
      <c r="F28" s="5">
        <v>0</v>
      </c>
      <c r="G28" s="5">
        <f t="shared" si="0"/>
        <v>12438.238799999999</v>
      </c>
      <c r="H28" s="47">
        <v>2100.4899999999998</v>
      </c>
      <c r="I28" s="5">
        <f>(D28-E28-F28+G28+H28)*0.5%</f>
        <v>575.85864400000003</v>
      </c>
      <c r="J28" s="6">
        <f>D28-E28-F28+G28+H28+I28</f>
        <v>115747.587444</v>
      </c>
      <c r="K28" s="15">
        <f>J28-G28</f>
        <v>103309.34864400001</v>
      </c>
    </row>
    <row r="29" spans="1:14" ht="13.5" thickBot="1">
      <c r="A29" s="20" t="s">
        <v>2</v>
      </c>
      <c r="B29" s="186" t="s">
        <v>93</v>
      </c>
      <c r="C29" s="28" t="s">
        <v>30</v>
      </c>
      <c r="D29" s="95">
        <v>100633</v>
      </c>
      <c r="E29" s="22">
        <v>0</v>
      </c>
      <c r="F29" s="22">
        <v>0</v>
      </c>
      <c r="G29" s="22">
        <f t="shared" si="0"/>
        <v>12438.238799999999</v>
      </c>
      <c r="H29" s="47">
        <v>2100.4899999999998</v>
      </c>
      <c r="I29" s="22">
        <f>(D29-E29-F29+G29+H29)*0.5%</f>
        <v>575.85864400000003</v>
      </c>
      <c r="J29" s="32">
        <f>D29-E29-F29+G29+H29+I29</f>
        <v>115747.587444</v>
      </c>
      <c r="K29" s="23">
        <f>J29-G29</f>
        <v>103309.34864400001</v>
      </c>
    </row>
    <row r="30" spans="1:14" ht="13.5" thickBot="1">
      <c r="B30" s="3"/>
      <c r="D30" s="7"/>
      <c r="E30" s="7"/>
      <c r="F30" s="7"/>
      <c r="G30" s="7"/>
      <c r="H30" s="7"/>
      <c r="I30" s="7"/>
      <c r="J30" s="8"/>
    </row>
    <row r="31" spans="1:14" ht="16.5" thickBot="1">
      <c r="A31" s="236" t="s">
        <v>24</v>
      </c>
      <c r="B31" s="237"/>
      <c r="C31" s="237"/>
      <c r="D31" s="237"/>
      <c r="E31" s="237"/>
      <c r="F31" s="237"/>
      <c r="G31" s="237"/>
      <c r="H31" s="237"/>
      <c r="I31" s="237"/>
      <c r="J31" s="237"/>
      <c r="K31" s="238"/>
    </row>
    <row r="32" spans="1:14" ht="13.5" customHeight="1" thickBot="1">
      <c r="A32" s="245" t="s">
        <v>15</v>
      </c>
      <c r="B32" s="246"/>
      <c r="C32" s="177" t="s">
        <v>8</v>
      </c>
      <c r="D32" s="42" t="s">
        <v>0</v>
      </c>
      <c r="E32" s="42" t="s">
        <v>75</v>
      </c>
      <c r="F32" s="42" t="s">
        <v>16</v>
      </c>
      <c r="G32" s="42" t="s">
        <v>141</v>
      </c>
      <c r="H32" s="42" t="s">
        <v>18</v>
      </c>
      <c r="I32" s="42" t="s">
        <v>17</v>
      </c>
      <c r="J32" s="43" t="s">
        <v>1</v>
      </c>
      <c r="K32" s="178" t="s">
        <v>74</v>
      </c>
      <c r="L32" s="239" t="s">
        <v>167</v>
      </c>
      <c r="M32" s="240"/>
      <c r="N32" s="241"/>
    </row>
    <row r="33" spans="1:14" ht="13.5" customHeight="1" thickBot="1">
      <c r="A33" s="44" t="s">
        <v>7</v>
      </c>
      <c r="B33" s="45" t="s">
        <v>25</v>
      </c>
      <c r="C33" s="46">
        <v>0.9</v>
      </c>
      <c r="D33" s="104">
        <v>108698</v>
      </c>
      <c r="E33" s="183">
        <v>0</v>
      </c>
      <c r="F33" s="47">
        <v>1400</v>
      </c>
      <c r="G33" s="47">
        <f t="shared" ref="G33:G42" si="4">(D33-E33-F33)*12.36%</f>
        <v>13262.032799999999</v>
      </c>
      <c r="H33" s="47">
        <v>2100.4899999999998</v>
      </c>
      <c r="I33" s="47">
        <f>(D33-E33-F33+G33+H33)*0.5%</f>
        <v>613.30261400000006</v>
      </c>
      <c r="J33" s="48">
        <f>D33-E33-F33+G33+H33+I33</f>
        <v>123273.82541400001</v>
      </c>
      <c r="K33" s="49">
        <f>J33-G33</f>
        <v>110011.79261400001</v>
      </c>
      <c r="L33" s="243"/>
      <c r="M33" s="243"/>
      <c r="N33" s="244"/>
    </row>
    <row r="34" spans="1:14" ht="13.5" customHeight="1" thickBot="1">
      <c r="A34" s="13" t="s">
        <v>136</v>
      </c>
      <c r="B34" s="4" t="s">
        <v>135</v>
      </c>
      <c r="C34" s="27">
        <v>1</v>
      </c>
      <c r="D34" s="92">
        <v>110340</v>
      </c>
      <c r="E34" s="5">
        <v>0</v>
      </c>
      <c r="F34" s="5">
        <v>1400</v>
      </c>
      <c r="G34" s="5">
        <f t="shared" si="4"/>
        <v>13464.983999999999</v>
      </c>
      <c r="H34" s="47">
        <v>2100.4899999999998</v>
      </c>
      <c r="I34" s="5">
        <f>(D34-E34-F34+G34+H34)*0.5%</f>
        <v>622.52737000000002</v>
      </c>
      <c r="J34" s="6">
        <f>D34-E34-F34+G34+H34+I34</f>
        <v>125128.00137</v>
      </c>
      <c r="K34" s="15">
        <f>J34-G34</f>
        <v>111663.01737</v>
      </c>
      <c r="L34" s="62" t="s">
        <v>168</v>
      </c>
      <c r="M34" s="62"/>
      <c r="N34" s="134">
        <v>300</v>
      </c>
    </row>
    <row r="35" spans="1:14" ht="13.5" customHeight="1" thickBot="1">
      <c r="A35" s="13" t="s">
        <v>139</v>
      </c>
      <c r="B35" s="4" t="s">
        <v>137</v>
      </c>
      <c r="C35" s="27">
        <v>1.2</v>
      </c>
      <c r="D35" s="92">
        <v>109395</v>
      </c>
      <c r="E35" s="92">
        <v>0</v>
      </c>
      <c r="F35" s="5">
        <v>1400</v>
      </c>
      <c r="G35" s="5">
        <f t="shared" si="4"/>
        <v>13348.181999999999</v>
      </c>
      <c r="H35" s="47">
        <v>2100.4899999999998</v>
      </c>
      <c r="I35" s="92">
        <f>(D35-E35-F35+G35+H35)*0.5%</f>
        <v>617.21836000000008</v>
      </c>
      <c r="J35" s="106">
        <f>D35-E35-F35+G35+H35+I35</f>
        <v>124060.89036</v>
      </c>
      <c r="K35" s="107">
        <f>J35-G35</f>
        <v>110712.70836</v>
      </c>
      <c r="L35" s="64" t="s">
        <v>169</v>
      </c>
      <c r="M35" s="64"/>
      <c r="N35" s="135">
        <v>400</v>
      </c>
    </row>
    <row r="36" spans="1:14" ht="17.25" thickBot="1">
      <c r="A36" s="14" t="s">
        <v>6</v>
      </c>
      <c r="B36" s="9" t="s">
        <v>12</v>
      </c>
      <c r="C36" s="27">
        <v>8</v>
      </c>
      <c r="D36" s="92">
        <v>111393</v>
      </c>
      <c r="E36" s="5">
        <v>0</v>
      </c>
      <c r="F36" s="5">
        <v>1400</v>
      </c>
      <c r="G36" s="5">
        <f t="shared" si="4"/>
        <v>13595.134799999998</v>
      </c>
      <c r="H36" s="47">
        <v>2100.4899999999998</v>
      </c>
      <c r="I36" s="5">
        <f t="shared" ref="I36:I56" si="5">(D36-E36-F36+G36+H36)*0.5%</f>
        <v>628.44312400000001</v>
      </c>
      <c r="J36" s="6">
        <f t="shared" ref="J36:J56" si="6">D36-E36-F36+G36+H36+I36</f>
        <v>126317.067924</v>
      </c>
      <c r="K36" s="15">
        <f t="shared" ref="K36:K56" si="7">J36-G36</f>
        <v>112721.933124</v>
      </c>
      <c r="L36" s="64" t="s">
        <v>170</v>
      </c>
      <c r="M36" s="64"/>
      <c r="N36" s="135">
        <v>500</v>
      </c>
    </row>
    <row r="37" spans="1:14" ht="17.25" thickBot="1">
      <c r="A37" s="14" t="s">
        <v>6</v>
      </c>
      <c r="B37" s="9" t="s">
        <v>140</v>
      </c>
      <c r="C37" s="27">
        <v>8</v>
      </c>
      <c r="D37" s="92">
        <v>112886</v>
      </c>
      <c r="E37" s="5">
        <v>0</v>
      </c>
      <c r="F37" s="5">
        <v>1400</v>
      </c>
      <c r="G37" s="5">
        <f t="shared" si="4"/>
        <v>13779.669599999999</v>
      </c>
      <c r="H37" s="47">
        <v>2100.4899999999998</v>
      </c>
      <c r="I37" s="5">
        <f t="shared" si="5"/>
        <v>636.83079799999996</v>
      </c>
      <c r="J37" s="6">
        <f t="shared" si="6"/>
        <v>128002.99039799999</v>
      </c>
      <c r="K37" s="15">
        <f t="shared" si="7"/>
        <v>114223.320798</v>
      </c>
      <c r="L37" s="64" t="s">
        <v>171</v>
      </c>
      <c r="M37" s="64"/>
      <c r="N37" s="135">
        <v>600</v>
      </c>
    </row>
    <row r="38" spans="1:14" ht="17.25" thickBot="1">
      <c r="A38" s="14" t="s">
        <v>26</v>
      </c>
      <c r="B38" s="9" t="s">
        <v>27</v>
      </c>
      <c r="C38" s="27">
        <v>8</v>
      </c>
      <c r="D38" s="92">
        <v>108697</v>
      </c>
      <c r="E38" s="5">
        <v>0</v>
      </c>
      <c r="F38" s="5">
        <v>1400</v>
      </c>
      <c r="G38" s="5">
        <f t="shared" si="4"/>
        <v>13261.909199999998</v>
      </c>
      <c r="H38" s="47">
        <v>2100.4899999999998</v>
      </c>
      <c r="I38" s="5">
        <f t="shared" si="5"/>
        <v>613.29699600000004</v>
      </c>
      <c r="J38" s="6">
        <f t="shared" si="6"/>
        <v>123272.696196</v>
      </c>
      <c r="K38" s="15">
        <f t="shared" si="7"/>
        <v>110010.78699600001</v>
      </c>
      <c r="L38" s="64" t="s">
        <v>172</v>
      </c>
      <c r="M38" s="64"/>
      <c r="N38" s="135">
        <v>700</v>
      </c>
    </row>
    <row r="39" spans="1:14" s="189" customFormat="1" ht="17.25" thickBot="1">
      <c r="A39" s="218" t="s">
        <v>26</v>
      </c>
      <c r="B39" s="179" t="s">
        <v>112</v>
      </c>
      <c r="C39" s="27">
        <v>18</v>
      </c>
      <c r="D39" s="92">
        <v>108996</v>
      </c>
      <c r="E39" s="219">
        <v>0</v>
      </c>
      <c r="F39" s="219">
        <v>1400</v>
      </c>
      <c r="G39" s="219">
        <f t="shared" si="4"/>
        <v>13298.865599999999</v>
      </c>
      <c r="H39" s="47">
        <v>2100.4899999999998</v>
      </c>
      <c r="I39" s="219">
        <f>(D39-E39-F39+G39+H39)*0.5%</f>
        <v>614.97677800000008</v>
      </c>
      <c r="J39" s="220">
        <f>D39-E39-F39+G39+H39+I39</f>
        <v>123610.33237800001</v>
      </c>
      <c r="K39" s="221">
        <f>J39-G39</f>
        <v>110311.466778</v>
      </c>
      <c r="L39" s="64" t="s">
        <v>173</v>
      </c>
      <c r="M39" s="64"/>
      <c r="N39" s="135">
        <v>750</v>
      </c>
    </row>
    <row r="40" spans="1:14" s="189" customFormat="1" ht="17.25" thickBot="1">
      <c r="A40" s="206" t="s">
        <v>10</v>
      </c>
      <c r="B40" s="204" t="s">
        <v>9</v>
      </c>
      <c r="C40" s="27">
        <v>1.2</v>
      </c>
      <c r="D40" s="92">
        <v>109473</v>
      </c>
      <c r="E40" s="219">
        <v>0</v>
      </c>
      <c r="F40" s="219">
        <v>1400</v>
      </c>
      <c r="G40" s="219">
        <f t="shared" si="4"/>
        <v>13357.822799999998</v>
      </c>
      <c r="H40" s="47">
        <v>2100.4899999999998</v>
      </c>
      <c r="I40" s="219">
        <f>(D40-E40-F40+G40+H40)*0.5%</f>
        <v>617.656564</v>
      </c>
      <c r="J40" s="220">
        <f>D40-E40-F40+G40+H40+I40</f>
        <v>124148.969364</v>
      </c>
      <c r="K40" s="221">
        <f>J40-G40</f>
        <v>110791.14656400001</v>
      </c>
      <c r="L40" s="79" t="s">
        <v>174</v>
      </c>
      <c r="M40" s="79"/>
      <c r="N40" s="136">
        <v>800</v>
      </c>
    </row>
    <row r="41" spans="1:14" s="189" customFormat="1" ht="13.5" thickBot="1">
      <c r="A41" s="206" t="s">
        <v>78</v>
      </c>
      <c r="B41" s="4" t="s">
        <v>76</v>
      </c>
      <c r="C41" s="27">
        <v>0.35</v>
      </c>
      <c r="D41" s="119">
        <v>114508</v>
      </c>
      <c r="E41" s="219">
        <v>0</v>
      </c>
      <c r="F41" s="219">
        <v>1400</v>
      </c>
      <c r="G41" s="219">
        <f t="shared" si="4"/>
        <v>13980.148799999999</v>
      </c>
      <c r="H41" s="47">
        <v>2100.4899999999998</v>
      </c>
      <c r="I41" s="219">
        <f>(D41-E41-F41+G41+H41)*0.5%</f>
        <v>645.94319400000006</v>
      </c>
      <c r="J41" s="220">
        <f>D41-E41-F41+G41+H41+I41</f>
        <v>129834.58199400001</v>
      </c>
      <c r="K41" s="221">
        <f>J41-G41</f>
        <v>115854.43319400001</v>
      </c>
    </row>
    <row r="42" spans="1:14" s="189" customFormat="1" ht="13.5" thickBot="1">
      <c r="A42" s="206" t="s">
        <v>79</v>
      </c>
      <c r="B42" s="4" t="s">
        <v>77</v>
      </c>
      <c r="C42" s="27">
        <v>0.12</v>
      </c>
      <c r="D42" s="119">
        <v>117494</v>
      </c>
      <c r="E42" s="114">
        <v>2000</v>
      </c>
      <c r="F42" s="219">
        <v>1400</v>
      </c>
      <c r="G42" s="219">
        <f t="shared" si="4"/>
        <v>14102.018399999999</v>
      </c>
      <c r="H42" s="47">
        <v>2100.4899999999998</v>
      </c>
      <c r="I42" s="219">
        <f>(D42-E42-F42+G42+H42)*0.5%</f>
        <v>651.48254200000008</v>
      </c>
      <c r="J42" s="220">
        <f>D42-E42-F42+G42+H42+I42</f>
        <v>130947.990942</v>
      </c>
      <c r="K42" s="221">
        <f>J42-G42</f>
        <v>116845.972542</v>
      </c>
    </row>
    <row r="43" spans="1:14" s="189" customFormat="1" ht="13.5" thickBot="1">
      <c r="A43" s="206" t="s">
        <v>11</v>
      </c>
      <c r="B43" s="204" t="s">
        <v>150</v>
      </c>
      <c r="C43" s="27">
        <v>0.28000000000000003</v>
      </c>
      <c r="D43" s="92">
        <v>110577</v>
      </c>
      <c r="E43" s="219">
        <v>0</v>
      </c>
      <c r="F43" s="219">
        <v>1400</v>
      </c>
      <c r="G43" s="219">
        <f>(D43-E43-F43)*12.36%</f>
        <v>13494.277199999999</v>
      </c>
      <c r="H43" s="47">
        <v>2100.4899999999998</v>
      </c>
      <c r="I43" s="219">
        <f t="shared" si="5"/>
        <v>623.858836</v>
      </c>
      <c r="J43" s="220">
        <f t="shared" si="6"/>
        <v>125395.626036</v>
      </c>
      <c r="K43" s="221">
        <f t="shared" si="7"/>
        <v>111901.348836</v>
      </c>
    </row>
    <row r="44" spans="1:14" s="189" customFormat="1" ht="13.5" thickBot="1">
      <c r="A44" s="206" t="s">
        <v>11</v>
      </c>
      <c r="B44" s="204" t="s">
        <v>149</v>
      </c>
      <c r="C44" s="222">
        <v>0.22</v>
      </c>
      <c r="D44" s="219">
        <v>110577</v>
      </c>
      <c r="E44" s="219">
        <v>0</v>
      </c>
      <c r="F44" s="219">
        <v>1400</v>
      </c>
      <c r="G44" s="219">
        <f>(D44-E44-F44)*12.36%</f>
        <v>13494.277199999999</v>
      </c>
      <c r="H44" s="47">
        <v>2100.4899999999998</v>
      </c>
      <c r="I44" s="219">
        <f>(D44-E44-F44+G44+H44)*0.5%</f>
        <v>623.858836</v>
      </c>
      <c r="J44" s="220">
        <f>D44-E44-F44+G44+H44+I44</f>
        <v>125395.626036</v>
      </c>
      <c r="K44" s="221">
        <f>J44-G44</f>
        <v>111901.348836</v>
      </c>
    </row>
    <row r="45" spans="1:14" ht="17.25" thickBot="1">
      <c r="A45" s="14" t="s">
        <v>120</v>
      </c>
      <c r="B45" s="9" t="s">
        <v>121</v>
      </c>
      <c r="C45" s="27">
        <v>0.3</v>
      </c>
      <c r="D45" s="92">
        <v>111784</v>
      </c>
      <c r="E45" s="5">
        <v>0</v>
      </c>
      <c r="F45" s="5">
        <v>1400</v>
      </c>
      <c r="G45" s="5">
        <f t="shared" ref="G45:G56" si="8">(D45-E45-F45)*12.36%</f>
        <v>13643.462399999999</v>
      </c>
      <c r="H45" s="47">
        <v>2100.4899999999998</v>
      </c>
      <c r="I45" s="5">
        <f>(D45-E45-F45+G45+H45)*0.5%</f>
        <v>630.63976200000002</v>
      </c>
      <c r="J45" s="6">
        <f>D45-E45-F45+G45+H45+I45</f>
        <v>126758.59216200002</v>
      </c>
      <c r="K45" s="15">
        <f>J45-G45</f>
        <v>113115.12976200001</v>
      </c>
      <c r="L45" s="68"/>
      <c r="M45" s="68"/>
      <c r="N45" s="69"/>
    </row>
    <row r="46" spans="1:14" ht="13.5" thickBot="1">
      <c r="A46" s="14" t="s">
        <v>36</v>
      </c>
      <c r="B46" s="4" t="s">
        <v>37</v>
      </c>
      <c r="C46" s="27">
        <v>0.43</v>
      </c>
      <c r="D46" s="92">
        <v>115514</v>
      </c>
      <c r="E46" s="5">
        <v>0</v>
      </c>
      <c r="F46" s="5">
        <v>1400</v>
      </c>
      <c r="G46" s="5">
        <f t="shared" si="8"/>
        <v>14104.490399999999</v>
      </c>
      <c r="H46" s="47">
        <v>2100.4899999999998</v>
      </c>
      <c r="I46" s="5">
        <f t="shared" si="5"/>
        <v>651.59490200000005</v>
      </c>
      <c r="J46" s="6">
        <f t="shared" si="6"/>
        <v>130970.575302</v>
      </c>
      <c r="K46" s="15">
        <f t="shared" si="7"/>
        <v>116866.084902</v>
      </c>
      <c r="L46" s="77"/>
      <c r="M46" s="77"/>
      <c r="N46" s="77"/>
    </row>
    <row r="47" spans="1:14" ht="13.5" thickBot="1">
      <c r="A47" s="14" t="s">
        <v>36</v>
      </c>
      <c r="B47" s="4" t="s">
        <v>38</v>
      </c>
      <c r="C47" s="27">
        <v>0.33</v>
      </c>
      <c r="D47" s="92">
        <v>117060</v>
      </c>
      <c r="E47" s="5">
        <v>0</v>
      </c>
      <c r="F47" s="5">
        <v>1400</v>
      </c>
      <c r="G47" s="5">
        <f t="shared" si="8"/>
        <v>14295.575999999999</v>
      </c>
      <c r="H47" s="47">
        <v>2100.4899999999998</v>
      </c>
      <c r="I47" s="5">
        <f t="shared" si="5"/>
        <v>660.28032999999994</v>
      </c>
      <c r="J47" s="6">
        <f t="shared" si="6"/>
        <v>132716.34633</v>
      </c>
      <c r="K47" s="15">
        <f t="shared" si="7"/>
        <v>118420.77033</v>
      </c>
      <c r="L47" s="77"/>
      <c r="M47" s="77"/>
      <c r="N47" s="77"/>
    </row>
    <row r="48" spans="1:14" ht="13.5" thickBot="1">
      <c r="A48" s="14" t="s">
        <v>36</v>
      </c>
      <c r="B48" s="4" t="s">
        <v>118</v>
      </c>
      <c r="C48" s="27">
        <v>0.22</v>
      </c>
      <c r="D48" s="92">
        <v>117017</v>
      </c>
      <c r="E48" s="5">
        <v>0</v>
      </c>
      <c r="F48" s="5">
        <v>1400</v>
      </c>
      <c r="G48" s="5">
        <f t="shared" si="8"/>
        <v>14290.261199999999</v>
      </c>
      <c r="H48" s="47">
        <v>2100.4899999999998</v>
      </c>
      <c r="I48" s="5">
        <f t="shared" si="5"/>
        <v>660.03875600000003</v>
      </c>
      <c r="J48" s="6">
        <f t="shared" si="6"/>
        <v>132667.78995599999</v>
      </c>
      <c r="K48" s="15">
        <f t="shared" si="7"/>
        <v>118377.528756</v>
      </c>
      <c r="L48" s="77"/>
      <c r="M48" s="77"/>
      <c r="N48" s="77"/>
    </row>
    <row r="49" spans="1:15" ht="13.5" thickBot="1">
      <c r="A49" s="14" t="s">
        <v>36</v>
      </c>
      <c r="B49" s="4" t="s">
        <v>114</v>
      </c>
      <c r="C49" s="27"/>
      <c r="D49" s="92">
        <v>111553</v>
      </c>
      <c r="E49" s="5">
        <v>0</v>
      </c>
      <c r="F49" s="5">
        <v>1400</v>
      </c>
      <c r="G49" s="5">
        <f t="shared" si="8"/>
        <v>13614.910799999998</v>
      </c>
      <c r="H49" s="47">
        <v>2100.4899999999998</v>
      </c>
      <c r="I49" s="5">
        <f t="shared" si="5"/>
        <v>629.34200399999997</v>
      </c>
      <c r="J49" s="6">
        <f t="shared" si="6"/>
        <v>126497.74280400001</v>
      </c>
      <c r="K49" s="15">
        <f t="shared" si="7"/>
        <v>112882.83200400001</v>
      </c>
      <c r="L49" s="77"/>
      <c r="M49" s="77"/>
      <c r="N49" s="77"/>
    </row>
    <row r="50" spans="1:15" ht="13.5" thickBot="1">
      <c r="A50" s="14" t="s">
        <v>36</v>
      </c>
      <c r="B50" s="4" t="s">
        <v>145</v>
      </c>
      <c r="C50" s="27"/>
      <c r="D50" s="92">
        <v>115652</v>
      </c>
      <c r="E50" s="5">
        <v>0</v>
      </c>
      <c r="F50" s="5">
        <v>1400</v>
      </c>
      <c r="G50" s="5">
        <f>(D50-E50-F50)*12.36%</f>
        <v>14121.547199999999</v>
      </c>
      <c r="H50" s="47">
        <v>2100.4899999999998</v>
      </c>
      <c r="I50" s="5">
        <f>(D50-E50-F50+G50+H50)*0.5%</f>
        <v>652.37018599999999</v>
      </c>
      <c r="J50" s="6">
        <f>D50-E50-F50+G50+H50+I50</f>
        <v>131126.40738600001</v>
      </c>
      <c r="K50" s="15">
        <f>J50-G50</f>
        <v>117004.86018600001</v>
      </c>
      <c r="L50" s="77"/>
      <c r="M50" s="77"/>
      <c r="N50" s="77"/>
    </row>
    <row r="51" spans="1:15" ht="13.5" thickBot="1">
      <c r="A51" s="14" t="s">
        <v>36</v>
      </c>
      <c r="B51" s="4" t="s">
        <v>138</v>
      </c>
      <c r="C51" s="27"/>
      <c r="D51" s="92">
        <v>111742</v>
      </c>
      <c r="E51" s="92">
        <v>0</v>
      </c>
      <c r="F51" s="5">
        <v>1400</v>
      </c>
      <c r="G51" s="5">
        <f t="shared" si="8"/>
        <v>13638.271199999999</v>
      </c>
      <c r="H51" s="47">
        <v>2100.4899999999998</v>
      </c>
      <c r="I51" s="92">
        <f>(D51-E51-F51+G51+H51)*0.5%</f>
        <v>630.40380600000003</v>
      </c>
      <c r="J51" s="106">
        <f>D51-E51-F51+G51+H51+I51</f>
        <v>126711.16500600001</v>
      </c>
      <c r="K51" s="107">
        <f>J51-G51</f>
        <v>113072.89380600001</v>
      </c>
      <c r="L51" s="77"/>
      <c r="M51" s="77"/>
      <c r="N51" s="77"/>
    </row>
    <row r="52" spans="1:15" ht="13.5" thickBot="1">
      <c r="A52" s="14" t="s">
        <v>2</v>
      </c>
      <c r="B52" s="9" t="s">
        <v>3</v>
      </c>
      <c r="C52" s="27" t="s">
        <v>30</v>
      </c>
      <c r="D52" s="92">
        <v>102828</v>
      </c>
      <c r="E52" s="5">
        <v>0</v>
      </c>
      <c r="F52" s="5">
        <v>0</v>
      </c>
      <c r="G52" s="5">
        <f t="shared" si="8"/>
        <v>12709.540799999999</v>
      </c>
      <c r="H52" s="47">
        <v>2100.4899999999998</v>
      </c>
      <c r="I52" s="5">
        <f t="shared" si="5"/>
        <v>588.19015400000001</v>
      </c>
      <c r="J52" s="6">
        <f t="shared" si="6"/>
        <v>118226.220954</v>
      </c>
      <c r="K52" s="15">
        <f t="shared" si="7"/>
        <v>105516.680154</v>
      </c>
      <c r="L52" s="231"/>
      <c r="M52" s="231"/>
      <c r="N52" s="77"/>
    </row>
    <row r="53" spans="1:15" ht="14.25" thickBot="1">
      <c r="A53" s="14" t="s">
        <v>2</v>
      </c>
      <c r="B53" s="9" t="s">
        <v>4</v>
      </c>
      <c r="C53" s="27" t="s">
        <v>30</v>
      </c>
      <c r="D53" s="92">
        <v>104518</v>
      </c>
      <c r="E53" s="5">
        <v>0</v>
      </c>
      <c r="F53" s="5">
        <v>0</v>
      </c>
      <c r="G53" s="5">
        <f t="shared" si="8"/>
        <v>12918.424799999999</v>
      </c>
      <c r="H53" s="47">
        <v>2100.4899999999998</v>
      </c>
      <c r="I53" s="5">
        <f t="shared" si="5"/>
        <v>597.684574</v>
      </c>
      <c r="J53" s="6">
        <f t="shared" si="6"/>
        <v>120134.599374</v>
      </c>
      <c r="K53" s="15">
        <f t="shared" si="7"/>
        <v>107216.174574</v>
      </c>
      <c r="L53" s="57"/>
      <c r="M53" s="82"/>
      <c r="N53" s="77"/>
    </row>
    <row r="54" spans="1:15" ht="15.75" customHeight="1" thickBot="1">
      <c r="A54" s="13" t="s">
        <v>2</v>
      </c>
      <c r="B54" s="4" t="s">
        <v>14</v>
      </c>
      <c r="C54" s="27" t="s">
        <v>30</v>
      </c>
      <c r="D54" s="92">
        <v>104668</v>
      </c>
      <c r="E54" s="5">
        <v>0</v>
      </c>
      <c r="F54" s="5">
        <v>0</v>
      </c>
      <c r="G54" s="5">
        <f t="shared" si="8"/>
        <v>12936.964799999998</v>
      </c>
      <c r="H54" s="47">
        <v>2100.4899999999998</v>
      </c>
      <c r="I54" s="5">
        <f t="shared" si="5"/>
        <v>598.52727400000003</v>
      </c>
      <c r="J54" s="6">
        <f t="shared" si="6"/>
        <v>120303.982074</v>
      </c>
      <c r="K54" s="15">
        <f t="shared" si="7"/>
        <v>107367.017274</v>
      </c>
      <c r="L54" s="81"/>
      <c r="M54" s="82"/>
      <c r="N54" s="77"/>
    </row>
    <row r="55" spans="1:15" ht="15.75" customHeight="1" thickBot="1">
      <c r="A55" s="14" t="s">
        <v>2</v>
      </c>
      <c r="B55" s="9" t="s">
        <v>5</v>
      </c>
      <c r="C55" s="27" t="s">
        <v>30</v>
      </c>
      <c r="D55" s="92">
        <v>104219</v>
      </c>
      <c r="E55" s="5">
        <v>0</v>
      </c>
      <c r="F55" s="5">
        <v>0</v>
      </c>
      <c r="G55" s="5">
        <f t="shared" si="8"/>
        <v>12881.468399999998</v>
      </c>
      <c r="H55" s="47">
        <v>2100.4899999999998</v>
      </c>
      <c r="I55" s="5">
        <f t="shared" si="5"/>
        <v>596.00479200000007</v>
      </c>
      <c r="J55" s="6">
        <f t="shared" si="6"/>
        <v>119796.96319200001</v>
      </c>
      <c r="K55" s="15">
        <f t="shared" si="7"/>
        <v>106915.49479200001</v>
      </c>
      <c r="L55" s="81"/>
      <c r="M55" s="82"/>
      <c r="N55" s="77"/>
    </row>
    <row r="56" spans="1:15" ht="13.5" thickBot="1">
      <c r="A56" s="50" t="s">
        <v>2</v>
      </c>
      <c r="B56" s="51" t="s">
        <v>31</v>
      </c>
      <c r="C56" s="28" t="s">
        <v>30</v>
      </c>
      <c r="D56" s="93">
        <v>106099</v>
      </c>
      <c r="E56" s="52">
        <v>0</v>
      </c>
      <c r="F56" s="52">
        <v>0</v>
      </c>
      <c r="G56" s="22">
        <f t="shared" si="8"/>
        <v>13113.836399999998</v>
      </c>
      <c r="H56" s="47">
        <v>2100.4899999999998</v>
      </c>
      <c r="I56" s="22">
        <f t="shared" si="5"/>
        <v>606.56663200000003</v>
      </c>
      <c r="J56" s="32">
        <f t="shared" si="6"/>
        <v>121919.89303200001</v>
      </c>
      <c r="K56" s="23">
        <f t="shared" si="7"/>
        <v>108806.05663200001</v>
      </c>
      <c r="L56" s="81"/>
      <c r="M56" s="82"/>
      <c r="N56" s="77"/>
    </row>
    <row r="57" spans="1:15" ht="14.25" thickBot="1">
      <c r="B57" s="3"/>
      <c r="D57" s="7"/>
      <c r="E57" s="7"/>
      <c r="F57" s="7"/>
      <c r="G57" s="7"/>
      <c r="H57" s="7"/>
      <c r="I57" s="7"/>
      <c r="J57" s="8"/>
      <c r="L57" s="57" t="s">
        <v>115</v>
      </c>
      <c r="M57" s="82"/>
      <c r="N57" s="77"/>
    </row>
    <row r="58" spans="1:15" ht="16.5" thickBot="1">
      <c r="A58" s="236" t="s">
        <v>28</v>
      </c>
      <c r="B58" s="237"/>
      <c r="C58" s="237"/>
      <c r="D58" s="237"/>
      <c r="E58" s="237"/>
      <c r="F58" s="237"/>
      <c r="G58" s="237"/>
      <c r="H58" s="237"/>
      <c r="I58" s="237"/>
      <c r="J58" s="237"/>
      <c r="K58" s="238"/>
      <c r="L58" s="77"/>
      <c r="M58" s="77"/>
      <c r="N58" s="77"/>
    </row>
    <row r="59" spans="1:15" ht="13.5" thickBot="1">
      <c r="A59" s="232" t="s">
        <v>15</v>
      </c>
      <c r="B59" s="233"/>
      <c r="C59" s="42" t="s">
        <v>8</v>
      </c>
      <c r="D59" s="42" t="s">
        <v>0</v>
      </c>
      <c r="E59" s="42" t="s">
        <v>75</v>
      </c>
      <c r="F59" s="42" t="s">
        <v>16</v>
      </c>
      <c r="G59" s="42" t="s">
        <v>141</v>
      </c>
      <c r="H59" s="42" t="s">
        <v>18</v>
      </c>
      <c r="I59" s="42" t="s">
        <v>17</v>
      </c>
      <c r="J59" s="43" t="s">
        <v>1</v>
      </c>
      <c r="K59" s="181" t="s">
        <v>74</v>
      </c>
      <c r="L59" s="80"/>
      <c r="M59" s="83"/>
      <c r="N59" s="77"/>
    </row>
    <row r="60" spans="1:15" ht="13.5" thickBot="1">
      <c r="A60" s="109" t="s">
        <v>33</v>
      </c>
      <c r="B60" s="110" t="s">
        <v>91</v>
      </c>
      <c r="C60" s="46">
        <v>0.92</v>
      </c>
      <c r="D60" s="111">
        <v>111384</v>
      </c>
      <c r="E60" s="112">
        <v>0</v>
      </c>
      <c r="F60" s="47">
        <v>1400</v>
      </c>
      <c r="G60" s="47">
        <f>(D60-E60-F60)*12.36%</f>
        <v>13594.022399999998</v>
      </c>
      <c r="H60" s="47">
        <v>2100.4899999999998</v>
      </c>
      <c r="I60" s="47">
        <f t="shared" ref="I60:I69" si="9">(D60-E60-F60+G60+H60)*0.5%</f>
        <v>628.392562</v>
      </c>
      <c r="J60" s="48">
        <f t="shared" ref="J60:J69" si="10">D60-E60-F60+G60+H60+I60</f>
        <v>126306.904962</v>
      </c>
      <c r="K60" s="49">
        <f t="shared" ref="K60:K69" si="11">J60-G60</f>
        <v>112712.882562</v>
      </c>
      <c r="L60" s="81"/>
      <c r="M60" s="82"/>
      <c r="N60" s="124"/>
      <c r="O60" s="124"/>
    </row>
    <row r="61" spans="1:15" ht="14.25" customHeight="1" thickBot="1">
      <c r="A61" s="24" t="s">
        <v>33</v>
      </c>
      <c r="B61" s="18" t="s">
        <v>90</v>
      </c>
      <c r="C61" s="27">
        <v>2</v>
      </c>
      <c r="D61" s="97">
        <v>111384</v>
      </c>
      <c r="E61" s="17">
        <v>0</v>
      </c>
      <c r="F61" s="5">
        <v>1400</v>
      </c>
      <c r="G61" s="5">
        <f t="shared" ref="G61:G69" si="12">(D61-E61-F61)*12.36%</f>
        <v>13594.022399999998</v>
      </c>
      <c r="H61" s="47">
        <v>2100.4899999999998</v>
      </c>
      <c r="I61" s="5">
        <f>(D61-E61-F61+G61+H61)*0.5%</f>
        <v>628.392562</v>
      </c>
      <c r="J61" s="6">
        <f>D61-E61-F61+G61+H61+I61</f>
        <v>126306.904962</v>
      </c>
      <c r="K61" s="15">
        <f>J61-G61</f>
        <v>112712.882562</v>
      </c>
      <c r="L61" s="81"/>
      <c r="M61" s="82"/>
      <c r="N61" s="124"/>
      <c r="O61" s="124"/>
    </row>
    <row r="62" spans="1:15" ht="14.25" customHeight="1" thickBot="1">
      <c r="A62" s="24" t="s">
        <v>33</v>
      </c>
      <c r="B62" s="18" t="s">
        <v>158</v>
      </c>
      <c r="C62" s="27">
        <v>2</v>
      </c>
      <c r="D62" s="97">
        <v>111881</v>
      </c>
      <c r="E62" s="17">
        <v>0</v>
      </c>
      <c r="F62" s="5">
        <v>1400</v>
      </c>
      <c r="G62" s="5">
        <f>(D62-E62-F62)*12.36%</f>
        <v>13655.451599999999</v>
      </c>
      <c r="H62" s="47">
        <v>2100.4899999999998</v>
      </c>
      <c r="I62" s="5">
        <f>(D62-E62-F62+G62+H62)*0.5%</f>
        <v>631.184708</v>
      </c>
      <c r="J62" s="6">
        <f>D62-E62-F62+G62+H62+I62</f>
        <v>126868.12630800001</v>
      </c>
      <c r="K62" s="15">
        <f>J62-G62</f>
        <v>113212.67470800001</v>
      </c>
      <c r="L62" s="81"/>
      <c r="M62" s="82"/>
      <c r="N62" s="124"/>
      <c r="O62" s="124"/>
    </row>
    <row r="63" spans="1:15" ht="13.5" customHeight="1" thickBot="1">
      <c r="A63" s="24" t="s">
        <v>82</v>
      </c>
      <c r="B63" s="18" t="s">
        <v>13</v>
      </c>
      <c r="C63" s="27">
        <v>4.2</v>
      </c>
      <c r="D63" s="97">
        <v>111085</v>
      </c>
      <c r="E63" s="17">
        <v>0</v>
      </c>
      <c r="F63" s="5">
        <v>1400</v>
      </c>
      <c r="G63" s="5">
        <f t="shared" si="12"/>
        <v>13557.065999999999</v>
      </c>
      <c r="H63" s="47">
        <v>2100.4899999999998</v>
      </c>
      <c r="I63" s="5">
        <f t="shared" si="9"/>
        <v>626.71277999999995</v>
      </c>
      <c r="J63" s="6">
        <f t="shared" si="10"/>
        <v>125969.26878</v>
      </c>
      <c r="K63" s="15">
        <f t="shared" si="11"/>
        <v>112412.20277999999</v>
      </c>
      <c r="L63" s="81"/>
      <c r="M63" s="82"/>
      <c r="N63" s="124"/>
      <c r="O63" s="124"/>
    </row>
    <row r="64" spans="1:15" ht="13.5" thickBot="1">
      <c r="A64" s="24" t="s">
        <v>40</v>
      </c>
      <c r="B64" s="18" t="s">
        <v>39</v>
      </c>
      <c r="C64" s="27">
        <v>6.5</v>
      </c>
      <c r="D64" s="97">
        <v>112971</v>
      </c>
      <c r="E64" s="17">
        <v>0</v>
      </c>
      <c r="F64" s="5">
        <v>1400</v>
      </c>
      <c r="G64" s="5">
        <f t="shared" si="12"/>
        <v>13790.175599999999</v>
      </c>
      <c r="H64" s="47">
        <v>2100.4899999999998</v>
      </c>
      <c r="I64" s="5">
        <f t="shared" si="9"/>
        <v>637.30832800000007</v>
      </c>
      <c r="J64" s="6">
        <f t="shared" si="10"/>
        <v>128098.97392800001</v>
      </c>
      <c r="K64" s="15">
        <f t="shared" si="11"/>
        <v>114308.798328</v>
      </c>
      <c r="L64" s="81"/>
      <c r="M64" s="82"/>
      <c r="N64" s="124"/>
      <c r="O64" s="124"/>
    </row>
    <row r="65" spans="1:15" ht="13.5" thickBot="1">
      <c r="A65" s="24" t="s">
        <v>81</v>
      </c>
      <c r="B65" s="18" t="s">
        <v>87</v>
      </c>
      <c r="C65" s="27">
        <v>30</v>
      </c>
      <c r="D65" s="97">
        <v>114423</v>
      </c>
      <c r="E65" s="17">
        <v>0</v>
      </c>
      <c r="F65" s="5">
        <v>1400</v>
      </c>
      <c r="G65" s="5">
        <f t="shared" si="12"/>
        <v>13969.642799999998</v>
      </c>
      <c r="H65" s="47">
        <v>2100.4899999999998</v>
      </c>
      <c r="I65" s="5">
        <f>(D65-E65-F65+G65+H65)*0.5%</f>
        <v>645.46566400000006</v>
      </c>
      <c r="J65" s="6">
        <f>D65-E65-F65+G65+H65+I65</f>
        <v>129738.59846400001</v>
      </c>
      <c r="K65" s="15">
        <f>J65-G65</f>
        <v>115768.95566400001</v>
      </c>
      <c r="L65" s="77"/>
      <c r="M65" s="77"/>
      <c r="N65" s="124"/>
      <c r="O65" s="124"/>
    </row>
    <row r="66" spans="1:15" ht="13.5" thickBot="1">
      <c r="A66" s="24" t="s">
        <v>81</v>
      </c>
      <c r="B66" s="18" t="s">
        <v>80</v>
      </c>
      <c r="C66" s="27">
        <v>50</v>
      </c>
      <c r="D66" s="97">
        <v>114721</v>
      </c>
      <c r="E66" s="17">
        <v>0</v>
      </c>
      <c r="F66" s="5">
        <v>1400</v>
      </c>
      <c r="G66" s="5">
        <f t="shared" si="12"/>
        <v>14006.475599999998</v>
      </c>
      <c r="H66" s="47">
        <v>2100.4899999999998</v>
      </c>
      <c r="I66" s="5">
        <f t="shared" si="9"/>
        <v>647.13982800000008</v>
      </c>
      <c r="J66" s="6">
        <f t="shared" si="10"/>
        <v>130075.10542800001</v>
      </c>
      <c r="K66" s="15">
        <f t="shared" si="11"/>
        <v>116068.629828</v>
      </c>
      <c r="L66" s="77"/>
      <c r="M66" s="77"/>
      <c r="N66" s="124"/>
      <c r="O66" s="124"/>
    </row>
    <row r="67" spans="1:15" ht="13.5" thickBot="1">
      <c r="A67" s="24" t="s">
        <v>2</v>
      </c>
      <c r="B67" s="18" t="s">
        <v>32</v>
      </c>
      <c r="C67" s="27" t="s">
        <v>30</v>
      </c>
      <c r="D67" s="97">
        <v>106608</v>
      </c>
      <c r="E67" s="17">
        <v>0</v>
      </c>
      <c r="F67" s="17">
        <v>0</v>
      </c>
      <c r="G67" s="5">
        <f t="shared" si="12"/>
        <v>13176.748799999999</v>
      </c>
      <c r="H67" s="47">
        <v>2100.4899999999998</v>
      </c>
      <c r="I67" s="5">
        <f t="shared" si="9"/>
        <v>609.42619400000001</v>
      </c>
      <c r="J67" s="6">
        <f t="shared" si="10"/>
        <v>122494.66499400001</v>
      </c>
      <c r="K67" s="15">
        <f t="shared" si="11"/>
        <v>109317.916194</v>
      </c>
      <c r="L67" s="77"/>
      <c r="M67" s="77"/>
      <c r="N67" s="124"/>
      <c r="O67" s="124"/>
    </row>
    <row r="68" spans="1:15" ht="13.5" thickBot="1">
      <c r="A68" s="24" t="s">
        <v>2</v>
      </c>
      <c r="B68" s="18" t="s">
        <v>34</v>
      </c>
      <c r="C68" s="27" t="s">
        <v>30</v>
      </c>
      <c r="D68" s="97">
        <v>107300</v>
      </c>
      <c r="E68" s="17">
        <v>0</v>
      </c>
      <c r="F68" s="17">
        <v>0</v>
      </c>
      <c r="G68" s="5">
        <f t="shared" si="12"/>
        <v>13262.279999999999</v>
      </c>
      <c r="H68" s="47">
        <v>2100.4899999999998</v>
      </c>
      <c r="I68" s="5">
        <f t="shared" si="9"/>
        <v>613.31385</v>
      </c>
      <c r="J68" s="6">
        <f t="shared" si="10"/>
        <v>123276.08385000001</v>
      </c>
      <c r="K68" s="15">
        <f t="shared" si="11"/>
        <v>110013.80385000001</v>
      </c>
      <c r="L68" s="77"/>
      <c r="M68" s="77"/>
      <c r="N68" s="124"/>
      <c r="O68" s="124"/>
    </row>
    <row r="69" spans="1:15" ht="13.5" thickBot="1">
      <c r="A69" s="53" t="s">
        <v>2</v>
      </c>
      <c r="B69" s="25" t="s">
        <v>35</v>
      </c>
      <c r="C69" s="28" t="s">
        <v>30</v>
      </c>
      <c r="D69" s="98">
        <v>107653</v>
      </c>
      <c r="E69" s="26">
        <v>0</v>
      </c>
      <c r="F69" s="26">
        <v>0</v>
      </c>
      <c r="G69" s="22">
        <f t="shared" si="12"/>
        <v>13305.910799999998</v>
      </c>
      <c r="H69" s="47">
        <v>2100.4899999999998</v>
      </c>
      <c r="I69" s="22">
        <f t="shared" si="9"/>
        <v>615.29700400000002</v>
      </c>
      <c r="J69" s="32">
        <f t="shared" si="10"/>
        <v>123674.697804</v>
      </c>
      <c r="K69" s="23">
        <f t="shared" si="11"/>
        <v>110368.787004</v>
      </c>
      <c r="L69" s="77"/>
      <c r="M69" s="77"/>
      <c r="N69" s="124"/>
      <c r="O69" s="124"/>
    </row>
    <row r="70" spans="1:15" ht="16.5" customHeight="1">
      <c r="A70" s="10"/>
      <c r="B70" s="11"/>
      <c r="C70" s="11"/>
      <c r="D70" s="11"/>
      <c r="E70" s="11"/>
      <c r="F70" s="11"/>
      <c r="G70" s="11"/>
      <c r="H70" s="12"/>
      <c r="I70" s="11"/>
      <c r="J70" s="11"/>
    </row>
    <row r="71" spans="1:15" ht="13.5">
      <c r="A71" s="57"/>
      <c r="B71" s="99"/>
      <c r="C71" s="77"/>
      <c r="D71" s="103"/>
      <c r="E71" s="12"/>
      <c r="F71" s="12"/>
      <c r="G71" s="12"/>
      <c r="H71" s="12"/>
      <c r="I71" s="12"/>
      <c r="J71" s="19"/>
      <c r="K71" s="19"/>
    </row>
    <row r="72" spans="1:15" ht="15">
      <c r="A72" s="16"/>
      <c r="B72" s="16"/>
      <c r="C72" s="16"/>
    </row>
    <row r="73" spans="1:15"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</row>
    <row r="74" spans="1:15">
      <c r="A74" s="125"/>
      <c r="B74" s="77"/>
      <c r="C74" s="125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</row>
    <row r="75" spans="1:15">
      <c r="A75" s="126"/>
      <c r="B75" s="126"/>
      <c r="C75" s="127"/>
      <c r="D75" s="128"/>
      <c r="E75" s="128"/>
      <c r="F75" s="128"/>
      <c r="G75" s="128"/>
      <c r="H75" s="128"/>
      <c r="I75" s="128"/>
      <c r="J75" s="127"/>
      <c r="K75" s="129"/>
      <c r="L75" s="77"/>
      <c r="M75" s="77"/>
      <c r="N75" s="77"/>
    </row>
    <row r="76" spans="1:15">
      <c r="A76" s="83"/>
      <c r="B76" s="130"/>
      <c r="C76" s="66"/>
      <c r="D76" s="123"/>
      <c r="E76" s="123"/>
      <c r="F76" s="12"/>
      <c r="G76" s="12"/>
      <c r="H76" s="12"/>
      <c r="I76" s="12"/>
      <c r="J76" s="19"/>
      <c r="K76" s="19"/>
      <c r="L76" s="77"/>
      <c r="M76" s="77"/>
      <c r="N76" s="77"/>
    </row>
    <row r="77" spans="1:15">
      <c r="A77" s="131"/>
      <c r="B77" s="130"/>
      <c r="C77" s="66"/>
      <c r="D77" s="123"/>
      <c r="E77" s="12"/>
      <c r="F77" s="12"/>
      <c r="G77" s="12"/>
      <c r="H77" s="12"/>
      <c r="I77" s="12"/>
      <c r="J77" s="19"/>
      <c r="K77" s="19"/>
      <c r="L77" s="77"/>
      <c r="M77" s="77"/>
      <c r="N77" s="77"/>
    </row>
    <row r="78" spans="1:15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</row>
    <row r="79" spans="1:15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</row>
    <row r="80" spans="1:15">
      <c r="A80" s="125"/>
      <c r="B80" s="77"/>
      <c r="C80" s="125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</row>
    <row r="81" spans="1:14">
      <c r="A81" s="77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</row>
    <row r="82" spans="1:14">
      <c r="A82" s="126"/>
      <c r="B82" s="126"/>
      <c r="C82" s="128"/>
      <c r="D82" s="128"/>
      <c r="E82" s="128"/>
      <c r="F82" s="128"/>
      <c r="G82" s="128"/>
      <c r="H82" s="128"/>
      <c r="I82" s="128"/>
      <c r="J82" s="127"/>
      <c r="K82" s="129"/>
      <c r="L82" s="77"/>
      <c r="M82" s="77"/>
      <c r="N82" s="77"/>
    </row>
    <row r="83" spans="1:14">
      <c r="A83" s="65"/>
      <c r="B83" s="65"/>
      <c r="C83" s="66"/>
      <c r="D83" s="124"/>
      <c r="E83" s="67"/>
      <c r="F83" s="12"/>
      <c r="G83" s="12"/>
      <c r="H83" s="12"/>
      <c r="I83" s="12"/>
      <c r="J83" s="19"/>
      <c r="K83" s="19"/>
      <c r="L83" s="77"/>
      <c r="M83" s="77"/>
      <c r="N83" s="77"/>
    </row>
    <row r="84" spans="1:14">
      <c r="A84" s="65"/>
      <c r="B84" s="65"/>
      <c r="C84" s="66"/>
      <c r="D84" s="124"/>
      <c r="E84" s="67"/>
      <c r="F84" s="12"/>
      <c r="G84" s="12"/>
      <c r="H84" s="12"/>
      <c r="I84" s="12"/>
      <c r="J84" s="19"/>
      <c r="K84" s="19"/>
      <c r="L84" s="77"/>
      <c r="M84" s="77"/>
      <c r="N84" s="77"/>
    </row>
    <row r="85" spans="1:14">
      <c r="A85" s="65"/>
      <c r="B85" s="65"/>
      <c r="C85" s="66"/>
      <c r="D85" s="124"/>
      <c r="E85" s="67"/>
      <c r="F85" s="12"/>
      <c r="G85" s="12"/>
      <c r="H85" s="12"/>
      <c r="I85" s="12"/>
      <c r="J85" s="19"/>
      <c r="K85" s="19"/>
      <c r="L85" s="77"/>
      <c r="M85" s="77"/>
      <c r="N85" s="77"/>
    </row>
    <row r="86" spans="1:14">
      <c r="A86" s="77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</row>
    <row r="87" spans="1:14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</row>
    <row r="88" spans="1:14">
      <c r="A88" s="125"/>
      <c r="B88" s="77"/>
      <c r="C88" s="125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</row>
    <row r="89" spans="1:14">
      <c r="A89" s="126"/>
      <c r="B89" s="126"/>
      <c r="C89" s="127"/>
      <c r="D89" s="128"/>
      <c r="E89" s="128"/>
      <c r="F89" s="128"/>
      <c r="G89" s="128"/>
      <c r="H89" s="128"/>
      <c r="I89" s="128"/>
      <c r="J89" s="127"/>
      <c r="K89" s="129"/>
      <c r="L89" s="77"/>
      <c r="M89" s="77"/>
      <c r="N89" s="77"/>
    </row>
    <row r="90" spans="1:14">
      <c r="A90" s="83"/>
      <c r="B90" s="130"/>
      <c r="C90" s="66"/>
      <c r="D90" s="123"/>
      <c r="E90" s="123"/>
      <c r="F90" s="12"/>
      <c r="G90" s="12"/>
      <c r="H90" s="12"/>
      <c r="I90" s="12"/>
      <c r="J90" s="19"/>
      <c r="K90" s="19"/>
      <c r="L90" s="77"/>
      <c r="M90" s="77"/>
      <c r="N90" s="77"/>
    </row>
    <row r="91" spans="1:14">
      <c r="A91" s="131"/>
      <c r="B91" s="130"/>
      <c r="C91" s="66"/>
      <c r="D91" s="123"/>
      <c r="E91" s="12"/>
      <c r="F91" s="12"/>
      <c r="G91" s="12"/>
      <c r="H91" s="12"/>
      <c r="I91" s="12"/>
      <c r="J91" s="19"/>
      <c r="K91" s="19"/>
      <c r="L91" s="77"/>
      <c r="M91" s="77"/>
      <c r="N91" s="77"/>
    </row>
    <row r="92" spans="1:14"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</row>
  </sheetData>
  <mergeCells count="16">
    <mergeCell ref="B5:K5"/>
    <mergeCell ref="A6:K6"/>
    <mergeCell ref="A1:K1"/>
    <mergeCell ref="A2:K2"/>
    <mergeCell ref="B3:K3"/>
    <mergeCell ref="B4:K4"/>
    <mergeCell ref="L52:M52"/>
    <mergeCell ref="A59:B59"/>
    <mergeCell ref="A11:B11"/>
    <mergeCell ref="A31:K31"/>
    <mergeCell ref="A58:K58"/>
    <mergeCell ref="L9:N10"/>
    <mergeCell ref="L32:N33"/>
    <mergeCell ref="A9:K9"/>
    <mergeCell ref="A32:B32"/>
    <mergeCell ref="A10:K10"/>
  </mergeCells>
  <phoneticPr fontId="2" type="noConversion"/>
  <pageMargins left="0.511811023622047" right="0.23622047244094499" top="0.261811024" bottom="0.261811024" header="0.23622047244094499" footer="0.511811023622047"/>
  <pageSetup paperSize="9" scale="52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70"/>
  <sheetViews>
    <sheetView topLeftCell="B1" workbookViewId="0">
      <selection activeCell="M28" sqref="M28"/>
    </sheetView>
  </sheetViews>
  <sheetFormatPr defaultRowHeight="12.75"/>
  <cols>
    <col min="1" max="1" width="12" customWidth="1"/>
    <col min="2" max="2" width="17.7109375" customWidth="1"/>
    <col min="3" max="3" width="6.42578125" customWidth="1"/>
    <col min="4" max="4" width="11.42578125" customWidth="1"/>
    <col min="5" max="5" width="9.28515625" customWidth="1"/>
    <col min="6" max="6" width="8.5703125" customWidth="1"/>
    <col min="7" max="7" width="11" bestFit="1" customWidth="1"/>
    <col min="8" max="8" width="10.85546875" bestFit="1" customWidth="1"/>
    <col min="9" max="9" width="11.7109375" bestFit="1" customWidth="1"/>
    <col min="10" max="10" width="12.28515625" bestFit="1" customWidth="1"/>
    <col min="11" max="11" width="13.5703125" bestFit="1" customWidth="1"/>
    <col min="13" max="13" width="15.5703125" customWidth="1"/>
    <col min="14" max="14" width="13.42578125" customWidth="1"/>
    <col min="15" max="15" width="9.85546875" customWidth="1"/>
  </cols>
  <sheetData>
    <row r="1" spans="1:14" ht="23.25">
      <c r="A1" s="250" t="s">
        <v>110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76"/>
      <c r="N1" s="76"/>
    </row>
    <row r="2" spans="1:14" ht="16.5">
      <c r="A2" s="252" t="s">
        <v>105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77"/>
      <c r="N2" s="77"/>
    </row>
    <row r="3" spans="1:14" ht="15">
      <c r="A3" s="84"/>
      <c r="B3" s="247" t="s">
        <v>106</v>
      </c>
      <c r="C3" s="247"/>
      <c r="D3" s="247"/>
      <c r="E3" s="247"/>
      <c r="F3" s="247"/>
      <c r="G3" s="247"/>
      <c r="H3" s="247"/>
      <c r="I3" s="247"/>
      <c r="J3" s="247"/>
      <c r="K3" s="247"/>
      <c r="L3" s="77"/>
      <c r="M3" s="77"/>
      <c r="N3" s="77"/>
    </row>
    <row r="4" spans="1:14" ht="15">
      <c r="A4" s="84"/>
      <c r="B4" s="247" t="s">
        <v>107</v>
      </c>
      <c r="C4" s="247"/>
      <c r="D4" s="247"/>
      <c r="E4" s="247"/>
      <c r="F4" s="247"/>
      <c r="G4" s="247"/>
      <c r="H4" s="247"/>
      <c r="I4" s="247"/>
      <c r="J4" s="247"/>
      <c r="K4" s="247"/>
      <c r="L4" s="77"/>
      <c r="M4" s="77"/>
      <c r="N4" s="77"/>
    </row>
    <row r="5" spans="1:14" ht="15">
      <c r="A5" s="84"/>
      <c r="B5" s="247" t="s">
        <v>108</v>
      </c>
      <c r="C5" s="247"/>
      <c r="D5" s="247"/>
      <c r="E5" s="247"/>
      <c r="F5" s="247"/>
      <c r="G5" s="247"/>
      <c r="H5" s="247"/>
      <c r="I5" s="247"/>
      <c r="J5" s="247"/>
      <c r="K5" s="247"/>
      <c r="L5" s="77"/>
      <c r="M5" s="77"/>
      <c r="N5" s="77"/>
    </row>
    <row r="6" spans="1:14" ht="18.75" thickBot="1">
      <c r="A6" s="248" t="s">
        <v>109</v>
      </c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"/>
      <c r="M6" s="2"/>
      <c r="N6" s="2"/>
    </row>
    <row r="7" spans="1:14" ht="13.5" thickBot="1">
      <c r="L7" s="137"/>
      <c r="M7" s="76"/>
      <c r="N7" s="1"/>
    </row>
    <row r="8" spans="1:14" ht="16.5" customHeight="1" thickBot="1">
      <c r="A8" s="236" t="s">
        <v>202</v>
      </c>
      <c r="B8" s="237"/>
      <c r="C8" s="237"/>
      <c r="D8" s="237"/>
      <c r="E8" s="237"/>
      <c r="F8" s="237"/>
      <c r="G8" s="237"/>
      <c r="H8" s="237"/>
      <c r="I8" s="237"/>
      <c r="J8" s="237"/>
      <c r="K8" s="237"/>
      <c r="L8" s="239" t="s">
        <v>159</v>
      </c>
      <c r="M8" s="240"/>
      <c r="N8" s="241"/>
    </row>
    <row r="9" spans="1:14" ht="16.5" customHeight="1" thickBot="1">
      <c r="A9" s="254" t="s">
        <v>85</v>
      </c>
      <c r="B9" s="255"/>
      <c r="C9" s="255"/>
      <c r="D9" s="255"/>
      <c r="E9" s="255"/>
      <c r="F9" s="255"/>
      <c r="G9" s="255"/>
      <c r="H9" s="255"/>
      <c r="I9" s="256"/>
      <c r="J9" s="29"/>
      <c r="K9" s="76"/>
      <c r="L9" s="242"/>
      <c r="M9" s="243"/>
      <c r="N9" s="244"/>
    </row>
    <row r="10" spans="1:14" ht="17.25" thickBot="1">
      <c r="A10" s="234" t="s">
        <v>15</v>
      </c>
      <c r="B10" s="233"/>
      <c r="C10" s="43" t="s">
        <v>8</v>
      </c>
      <c r="D10" s="42" t="s">
        <v>0</v>
      </c>
      <c r="E10" s="42" t="s">
        <v>75</v>
      </c>
      <c r="F10" s="42" t="s">
        <v>16</v>
      </c>
      <c r="G10" s="42" t="s">
        <v>141</v>
      </c>
      <c r="H10" s="42" t="s">
        <v>18</v>
      </c>
      <c r="I10" s="42" t="s">
        <v>17</v>
      </c>
      <c r="J10" s="43" t="s">
        <v>1</v>
      </c>
      <c r="K10" s="178" t="s">
        <v>74</v>
      </c>
      <c r="L10" s="61" t="s">
        <v>160</v>
      </c>
      <c r="M10" s="62"/>
      <c r="N10" s="134">
        <v>300</v>
      </c>
    </row>
    <row r="11" spans="1:14" ht="17.25" thickBot="1">
      <c r="A11" s="44" t="s">
        <v>198</v>
      </c>
      <c r="B11" s="165" t="s">
        <v>130</v>
      </c>
      <c r="C11" s="46">
        <v>11</v>
      </c>
      <c r="D11" s="104">
        <v>106712</v>
      </c>
      <c r="E11" s="47">
        <v>0</v>
      </c>
      <c r="F11" s="47">
        <v>1400</v>
      </c>
      <c r="G11" s="47">
        <f>(D11-E11-F11)*12.36%</f>
        <v>13016.563199999999</v>
      </c>
      <c r="H11" s="47">
        <v>2100.4899999999998</v>
      </c>
      <c r="I11" s="47">
        <f t="shared" ref="I11:I28" si="0">(D11-E11-F11+G11+H11)*0.5%</f>
        <v>602.14526600000011</v>
      </c>
      <c r="J11" s="48">
        <f t="shared" ref="J11:J28" si="1">D11-E11-F11+G11+H11+I11</f>
        <v>121031.19846600002</v>
      </c>
      <c r="K11" s="49">
        <f t="shared" ref="K11:K28" si="2">J11-G11</f>
        <v>108014.63526600001</v>
      </c>
      <c r="L11" s="64" t="s">
        <v>161</v>
      </c>
      <c r="M11" s="64"/>
      <c r="N11" s="135">
        <v>400</v>
      </c>
    </row>
    <row r="12" spans="1:14" ht="17.25" thickBot="1">
      <c r="A12" s="13" t="s">
        <v>198</v>
      </c>
      <c r="B12" s="166" t="s">
        <v>126</v>
      </c>
      <c r="C12" s="27" t="s">
        <v>129</v>
      </c>
      <c r="D12" s="92">
        <v>105916</v>
      </c>
      <c r="E12" s="5">
        <v>0</v>
      </c>
      <c r="F12" s="5">
        <v>1400</v>
      </c>
      <c r="G12" s="5">
        <f t="shared" ref="G12:G28" si="3">(D12-E12-F12)*12.36%</f>
        <v>12918.177599999999</v>
      </c>
      <c r="H12" s="47">
        <v>2100.4899999999998</v>
      </c>
      <c r="I12" s="5">
        <f t="shared" si="0"/>
        <v>597.67333800000006</v>
      </c>
      <c r="J12" s="6">
        <f t="shared" si="1"/>
        <v>120132.34093799999</v>
      </c>
      <c r="K12" s="15">
        <f t="shared" si="2"/>
        <v>107214.163338</v>
      </c>
      <c r="L12" s="64" t="s">
        <v>162</v>
      </c>
      <c r="M12" s="64"/>
      <c r="N12" s="135">
        <v>500</v>
      </c>
    </row>
    <row r="13" spans="1:14" ht="17.25" thickBot="1">
      <c r="A13" s="13" t="s">
        <v>198</v>
      </c>
      <c r="B13" s="166" t="s">
        <v>22</v>
      </c>
      <c r="C13" s="27">
        <v>6</v>
      </c>
      <c r="D13" s="92">
        <v>106867</v>
      </c>
      <c r="E13" s="5">
        <v>0</v>
      </c>
      <c r="F13" s="5">
        <v>1400</v>
      </c>
      <c r="G13" s="5">
        <f t="shared" si="3"/>
        <v>13035.721199999998</v>
      </c>
      <c r="H13" s="47">
        <v>2100.4899999999998</v>
      </c>
      <c r="I13" s="5">
        <f t="shared" si="0"/>
        <v>603.01605600000005</v>
      </c>
      <c r="J13" s="6">
        <f t="shared" si="1"/>
        <v>121206.227256</v>
      </c>
      <c r="K13" s="15">
        <f t="shared" si="2"/>
        <v>108170.506056</v>
      </c>
      <c r="L13" s="64" t="s">
        <v>163</v>
      </c>
      <c r="M13" s="64"/>
      <c r="N13" s="135">
        <v>600</v>
      </c>
    </row>
    <row r="14" spans="1:14" ht="17.25" thickBot="1">
      <c r="A14" s="13" t="s">
        <v>198</v>
      </c>
      <c r="B14" s="166" t="s">
        <v>23</v>
      </c>
      <c r="C14" s="27">
        <v>3</v>
      </c>
      <c r="D14" s="92">
        <v>106864</v>
      </c>
      <c r="E14" s="5">
        <v>0</v>
      </c>
      <c r="F14" s="5">
        <v>1400</v>
      </c>
      <c r="G14" s="5">
        <f t="shared" si="3"/>
        <v>13035.350399999999</v>
      </c>
      <c r="H14" s="47">
        <v>2100.4899999999998</v>
      </c>
      <c r="I14" s="5">
        <f t="shared" si="0"/>
        <v>602.99920199999997</v>
      </c>
      <c r="J14" s="6">
        <f t="shared" si="1"/>
        <v>121202.83960200001</v>
      </c>
      <c r="K14" s="15">
        <f t="shared" si="2"/>
        <v>108167.48920200001</v>
      </c>
      <c r="L14" s="64" t="s">
        <v>164</v>
      </c>
      <c r="M14" s="64"/>
      <c r="N14" s="135">
        <v>700</v>
      </c>
    </row>
    <row r="15" spans="1:14" ht="17.25" thickBot="1">
      <c r="A15" s="13" t="s">
        <v>7</v>
      </c>
      <c r="B15" s="166" t="s">
        <v>19</v>
      </c>
      <c r="C15" s="27">
        <v>3</v>
      </c>
      <c r="D15" s="92">
        <v>108653</v>
      </c>
      <c r="E15" s="92">
        <v>0</v>
      </c>
      <c r="F15" s="5">
        <v>1400</v>
      </c>
      <c r="G15" s="5">
        <f t="shared" si="3"/>
        <v>13256.470799999999</v>
      </c>
      <c r="H15" s="47">
        <v>2100.4899999999998</v>
      </c>
      <c r="I15" s="5">
        <f t="shared" si="0"/>
        <v>613.04980399999999</v>
      </c>
      <c r="J15" s="6">
        <f t="shared" si="1"/>
        <v>123223.010604</v>
      </c>
      <c r="K15" s="15">
        <f t="shared" si="2"/>
        <v>109966.539804</v>
      </c>
      <c r="L15" s="64" t="s">
        <v>165</v>
      </c>
      <c r="M15" s="64"/>
      <c r="N15" s="135">
        <v>800</v>
      </c>
    </row>
    <row r="16" spans="1:14" ht="17.25" thickBot="1">
      <c r="A16" s="13" t="s">
        <v>20</v>
      </c>
      <c r="B16" s="166" t="s">
        <v>21</v>
      </c>
      <c r="C16" s="27">
        <v>11</v>
      </c>
      <c r="D16" s="92">
        <v>109546</v>
      </c>
      <c r="E16" s="5">
        <v>0</v>
      </c>
      <c r="F16" s="5">
        <v>1400</v>
      </c>
      <c r="G16" s="5">
        <f t="shared" si="3"/>
        <v>13366.845599999999</v>
      </c>
      <c r="H16" s="47">
        <v>2100.4899999999998</v>
      </c>
      <c r="I16" s="5">
        <f t="shared" si="0"/>
        <v>618.06667800000002</v>
      </c>
      <c r="J16" s="6">
        <f t="shared" si="1"/>
        <v>124231.40227800001</v>
      </c>
      <c r="K16" s="15">
        <f t="shared" si="2"/>
        <v>110864.55667800001</v>
      </c>
      <c r="L16" s="79" t="s">
        <v>166</v>
      </c>
      <c r="M16" s="79"/>
      <c r="N16" s="136">
        <v>900</v>
      </c>
    </row>
    <row r="17" spans="1:14" ht="13.5" thickBot="1">
      <c r="A17" s="13" t="s">
        <v>199</v>
      </c>
      <c r="B17" s="166" t="s">
        <v>89</v>
      </c>
      <c r="C17" s="27">
        <v>12</v>
      </c>
      <c r="D17" s="92">
        <v>113178</v>
      </c>
      <c r="E17" s="5">
        <v>0</v>
      </c>
      <c r="F17" s="5">
        <v>1400</v>
      </c>
      <c r="G17" s="5">
        <f t="shared" si="3"/>
        <v>13815.760799999998</v>
      </c>
      <c r="H17" s="47">
        <v>2100.4899999999998</v>
      </c>
      <c r="I17" s="5">
        <f t="shared" si="0"/>
        <v>638.47125400000004</v>
      </c>
      <c r="J17" s="6">
        <f t="shared" si="1"/>
        <v>128332.72205400001</v>
      </c>
      <c r="K17" s="15">
        <f t="shared" si="2"/>
        <v>114516.96125400001</v>
      </c>
    </row>
    <row r="18" spans="1:14" ht="17.25" thickBot="1">
      <c r="A18" s="13" t="s">
        <v>123</v>
      </c>
      <c r="B18" s="166" t="s">
        <v>122</v>
      </c>
      <c r="C18" s="27">
        <v>1.9</v>
      </c>
      <c r="D18" s="92">
        <v>113875</v>
      </c>
      <c r="E18" s="5">
        <v>0</v>
      </c>
      <c r="F18" s="5">
        <v>1400</v>
      </c>
      <c r="G18" s="5">
        <f t="shared" si="3"/>
        <v>13901.909999999998</v>
      </c>
      <c r="H18" s="47">
        <v>2100.4899999999998</v>
      </c>
      <c r="I18" s="5">
        <f t="shared" si="0"/>
        <v>642.38700000000006</v>
      </c>
      <c r="J18" s="6">
        <f t="shared" si="1"/>
        <v>129119.78700000001</v>
      </c>
      <c r="K18" s="15">
        <f t="shared" si="2"/>
        <v>115217.87700000001</v>
      </c>
      <c r="L18" s="68"/>
      <c r="M18" s="68"/>
      <c r="N18" s="69"/>
    </row>
    <row r="19" spans="1:14" ht="17.25" thickBot="1">
      <c r="A19" s="13" t="s">
        <v>199</v>
      </c>
      <c r="B19" s="166" t="s">
        <v>124</v>
      </c>
      <c r="C19" s="27"/>
      <c r="D19" s="92">
        <v>109994</v>
      </c>
      <c r="E19" s="5">
        <v>0</v>
      </c>
      <c r="F19" s="5">
        <v>1400</v>
      </c>
      <c r="G19" s="5">
        <f t="shared" si="3"/>
        <v>13422.218399999998</v>
      </c>
      <c r="H19" s="47">
        <v>2100.4899999999998</v>
      </c>
      <c r="I19" s="5">
        <f>(D19-E19-F19+G19+H19)*0.5%</f>
        <v>620.58354200000008</v>
      </c>
      <c r="J19" s="6">
        <f>D19-E19-F19+G19+H19+I19</f>
        <v>124737.291942</v>
      </c>
      <c r="K19" s="15">
        <f>J19-G19</f>
        <v>111315.073542</v>
      </c>
      <c r="L19" s="68"/>
      <c r="M19" s="68"/>
      <c r="N19" s="69"/>
    </row>
    <row r="20" spans="1:14" ht="17.25" thickBot="1">
      <c r="A20" s="13" t="s">
        <v>133</v>
      </c>
      <c r="B20" s="166" t="s">
        <v>132</v>
      </c>
      <c r="C20" s="27">
        <v>12</v>
      </c>
      <c r="D20" s="92">
        <v>110410</v>
      </c>
      <c r="E20" s="5">
        <v>0</v>
      </c>
      <c r="F20" s="5">
        <v>1400</v>
      </c>
      <c r="G20" s="5">
        <f t="shared" si="3"/>
        <v>13473.635999999999</v>
      </c>
      <c r="H20" s="47">
        <v>2100.4899999999998</v>
      </c>
      <c r="I20" s="5">
        <f>(D20-E20-F20+G20+H20)*0.5%</f>
        <v>622.92063000000007</v>
      </c>
      <c r="J20" s="6">
        <f>D20-E20-F20+G20+H20+I20</f>
        <v>125207.04663</v>
      </c>
      <c r="K20" s="15">
        <f>J20-G20</f>
        <v>111733.41063</v>
      </c>
      <c r="L20" s="68"/>
      <c r="M20" s="68"/>
      <c r="N20" s="69"/>
    </row>
    <row r="21" spans="1:14" ht="17.25" thickBot="1">
      <c r="A21" s="13" t="s">
        <v>133</v>
      </c>
      <c r="B21" s="166" t="s">
        <v>134</v>
      </c>
      <c r="C21" s="27">
        <v>12</v>
      </c>
      <c r="D21" s="92">
        <v>110788</v>
      </c>
      <c r="E21" s="5">
        <v>0</v>
      </c>
      <c r="F21" s="5">
        <v>1400</v>
      </c>
      <c r="G21" s="5">
        <f t="shared" si="3"/>
        <v>13520.356799999998</v>
      </c>
      <c r="H21" s="47">
        <v>2100.4899999999998</v>
      </c>
      <c r="I21" s="5">
        <f>(D21-E21-F21+G21+H21)*0.5%</f>
        <v>625.04423399999996</v>
      </c>
      <c r="J21" s="6">
        <f>D21-E21-F21+G21+H21+I21</f>
        <v>125633.891034</v>
      </c>
      <c r="K21" s="15">
        <f>J21-G21</f>
        <v>112113.53423400001</v>
      </c>
      <c r="L21" s="68"/>
      <c r="M21" s="68"/>
      <c r="N21" s="69"/>
    </row>
    <row r="22" spans="1:14" ht="17.25" thickBot="1">
      <c r="A22" s="13" t="s">
        <v>133</v>
      </c>
      <c r="B22" s="166" t="s">
        <v>196</v>
      </c>
      <c r="C22" s="27">
        <v>10</v>
      </c>
      <c r="D22" s="92">
        <v>112084</v>
      </c>
      <c r="E22" s="5">
        <v>0</v>
      </c>
      <c r="F22" s="5">
        <v>1400</v>
      </c>
      <c r="G22" s="5">
        <f t="shared" si="3"/>
        <v>13680.542399999998</v>
      </c>
      <c r="H22" s="47">
        <v>2100.4899999999998</v>
      </c>
      <c r="I22" s="5">
        <f>(D22-E22-F22+G22+H22)*0.5%</f>
        <v>632.32516200000009</v>
      </c>
      <c r="J22" s="6">
        <f>D22-E22-F22+G22+H22+I22</f>
        <v>127097.357562</v>
      </c>
      <c r="K22" s="15">
        <f>J22-G22</f>
        <v>113416.81516200001</v>
      </c>
      <c r="L22" s="68"/>
      <c r="M22" s="68"/>
      <c r="N22" s="69"/>
    </row>
    <row r="23" spans="1:14" ht="17.25" thickBot="1">
      <c r="A23" s="13" t="s">
        <v>133</v>
      </c>
      <c r="B23" s="166" t="s">
        <v>104</v>
      </c>
      <c r="C23" s="27">
        <v>3</v>
      </c>
      <c r="D23" s="92">
        <v>110293</v>
      </c>
      <c r="E23" s="5">
        <v>0</v>
      </c>
      <c r="F23" s="5">
        <v>1400</v>
      </c>
      <c r="G23" s="5">
        <f t="shared" si="3"/>
        <v>13459.174799999999</v>
      </c>
      <c r="H23" s="47">
        <v>2100.4899999999998</v>
      </c>
      <c r="I23" s="5">
        <f t="shared" si="0"/>
        <v>622.26332400000001</v>
      </c>
      <c r="J23" s="6">
        <f t="shared" si="1"/>
        <v>125074.928124</v>
      </c>
      <c r="K23" s="15">
        <f t="shared" si="2"/>
        <v>111615.753324</v>
      </c>
      <c r="L23" s="68"/>
      <c r="M23" s="68"/>
      <c r="N23" s="69"/>
    </row>
    <row r="24" spans="1:14" ht="17.25" thickBot="1">
      <c r="A24" s="13" t="s">
        <v>133</v>
      </c>
      <c r="B24" s="166" t="s">
        <v>113</v>
      </c>
      <c r="C24" s="27">
        <v>8</v>
      </c>
      <c r="D24" s="92">
        <v>114821</v>
      </c>
      <c r="E24" s="5">
        <v>0</v>
      </c>
      <c r="F24" s="5">
        <v>1400</v>
      </c>
      <c r="G24" s="5">
        <f t="shared" si="3"/>
        <v>14018.835599999999</v>
      </c>
      <c r="H24" s="47">
        <v>2100.4899999999998</v>
      </c>
      <c r="I24" s="5">
        <f t="shared" si="0"/>
        <v>647.70162800000003</v>
      </c>
      <c r="J24" s="6">
        <f t="shared" si="1"/>
        <v>130188.02722799999</v>
      </c>
      <c r="K24" s="15">
        <f t="shared" si="2"/>
        <v>116169.191628</v>
      </c>
      <c r="L24" s="68"/>
      <c r="M24" s="68"/>
      <c r="N24" s="69"/>
    </row>
    <row r="25" spans="1:14" ht="17.25" thickBot="1">
      <c r="A25" s="13" t="s">
        <v>133</v>
      </c>
      <c r="B25" s="166" t="s">
        <v>131</v>
      </c>
      <c r="C25" s="27"/>
      <c r="D25" s="92">
        <v>110542</v>
      </c>
      <c r="E25" s="5">
        <v>0</v>
      </c>
      <c r="F25" s="5">
        <v>1400</v>
      </c>
      <c r="G25" s="5">
        <f t="shared" si="3"/>
        <v>13489.9512</v>
      </c>
      <c r="H25" s="47">
        <v>2100.4899999999998</v>
      </c>
      <c r="I25" s="5">
        <f>(D25-E25-F25+G25+H25)*0.5%</f>
        <v>623.66220599999997</v>
      </c>
      <c r="J25" s="6">
        <f>D25-E25-F25+G25+H25+I25</f>
        <v>125356.10340599999</v>
      </c>
      <c r="K25" s="15">
        <f>J25-G25</f>
        <v>111866.152206</v>
      </c>
      <c r="L25" s="68"/>
      <c r="M25" s="68"/>
      <c r="N25" s="69"/>
    </row>
    <row r="26" spans="1:14" ht="17.25" thickBot="1">
      <c r="A26" s="74" t="s">
        <v>125</v>
      </c>
      <c r="B26" s="166" t="s">
        <v>127</v>
      </c>
      <c r="C26" s="27" t="s">
        <v>128</v>
      </c>
      <c r="D26" s="92">
        <v>109404</v>
      </c>
      <c r="E26" s="5">
        <v>0</v>
      </c>
      <c r="F26" s="5">
        <v>1400</v>
      </c>
      <c r="G26" s="5">
        <f t="shared" si="3"/>
        <v>13349.294399999999</v>
      </c>
      <c r="H26" s="47">
        <v>2100.4899999999998</v>
      </c>
      <c r="I26" s="5">
        <f t="shared" si="0"/>
        <v>617.26892200000009</v>
      </c>
      <c r="J26" s="6">
        <f t="shared" si="1"/>
        <v>124071.05332200001</v>
      </c>
      <c r="K26" s="15">
        <f t="shared" si="2"/>
        <v>110721.75892200001</v>
      </c>
      <c r="L26" s="68"/>
      <c r="M26" s="68"/>
      <c r="N26" s="69"/>
    </row>
    <row r="27" spans="1:14" ht="13.5" thickBot="1">
      <c r="A27" s="13" t="s">
        <v>2</v>
      </c>
      <c r="B27" s="166" t="s">
        <v>94</v>
      </c>
      <c r="C27" s="27" t="s">
        <v>30</v>
      </c>
      <c r="D27" s="92">
        <v>100643</v>
      </c>
      <c r="E27" s="5">
        <v>0</v>
      </c>
      <c r="F27" s="5">
        <v>0</v>
      </c>
      <c r="G27" s="5">
        <f t="shared" si="3"/>
        <v>12439.474799999998</v>
      </c>
      <c r="H27" s="47">
        <v>2100.4899999999998</v>
      </c>
      <c r="I27" s="5">
        <f t="shared" si="0"/>
        <v>575.91482400000007</v>
      </c>
      <c r="J27" s="6">
        <f t="shared" si="1"/>
        <v>115758.87962400001</v>
      </c>
      <c r="K27" s="15">
        <f t="shared" si="2"/>
        <v>103319.40482400001</v>
      </c>
    </row>
    <row r="28" spans="1:14" ht="13.5" thickBot="1">
      <c r="A28" s="20" t="s">
        <v>2</v>
      </c>
      <c r="B28" s="167" t="s">
        <v>95</v>
      </c>
      <c r="C28" s="28" t="s">
        <v>30</v>
      </c>
      <c r="D28" s="95">
        <v>100643</v>
      </c>
      <c r="E28" s="22">
        <v>0</v>
      </c>
      <c r="F28" s="22">
        <v>0</v>
      </c>
      <c r="G28" s="22">
        <f t="shared" si="3"/>
        <v>12439.474799999998</v>
      </c>
      <c r="H28" s="47">
        <v>2100.4899999999998</v>
      </c>
      <c r="I28" s="22">
        <f t="shared" si="0"/>
        <v>575.91482400000007</v>
      </c>
      <c r="J28" s="32">
        <f t="shared" si="1"/>
        <v>115758.87962400001</v>
      </c>
      <c r="K28" s="23">
        <f t="shared" si="2"/>
        <v>103319.40482400001</v>
      </c>
    </row>
    <row r="29" spans="1:14" ht="13.5" thickBot="1">
      <c r="B29" s="3"/>
      <c r="D29" s="7"/>
      <c r="E29" s="7"/>
      <c r="F29" s="7"/>
      <c r="G29" s="7"/>
      <c r="H29" s="7"/>
      <c r="I29" s="7"/>
      <c r="J29" s="8"/>
    </row>
    <row r="30" spans="1:14" ht="16.5" thickBot="1">
      <c r="A30" s="257" t="s">
        <v>86</v>
      </c>
      <c r="B30" s="258"/>
      <c r="C30" s="258"/>
      <c r="D30" s="258"/>
      <c r="E30" s="258"/>
      <c r="F30" s="258"/>
      <c r="G30" s="258"/>
      <c r="H30" s="258"/>
      <c r="I30" s="258"/>
      <c r="J30" s="258"/>
      <c r="K30" s="116"/>
    </row>
    <row r="31" spans="1:14" ht="13.5" customHeight="1" thickBot="1">
      <c r="A31" s="234" t="s">
        <v>15</v>
      </c>
      <c r="B31" s="233"/>
      <c r="C31" s="43" t="s">
        <v>8</v>
      </c>
      <c r="D31" s="42" t="s">
        <v>0</v>
      </c>
      <c r="E31" s="42" t="s">
        <v>75</v>
      </c>
      <c r="F31" s="42" t="s">
        <v>16</v>
      </c>
      <c r="G31" s="42" t="s">
        <v>141</v>
      </c>
      <c r="H31" s="42" t="s">
        <v>18</v>
      </c>
      <c r="I31" s="42" t="s">
        <v>17</v>
      </c>
      <c r="J31" s="43" t="s">
        <v>1</v>
      </c>
      <c r="K31" s="178" t="s">
        <v>74</v>
      </c>
      <c r="L31" s="239" t="s">
        <v>167</v>
      </c>
      <c r="M31" s="240"/>
      <c r="N31" s="241"/>
    </row>
    <row r="32" spans="1:14" ht="13.5" customHeight="1" thickBot="1">
      <c r="A32" s="175" t="s">
        <v>7</v>
      </c>
      <c r="B32" s="165" t="s">
        <v>25</v>
      </c>
      <c r="C32" s="46">
        <v>0.9</v>
      </c>
      <c r="D32" s="104">
        <v>108658</v>
      </c>
      <c r="E32" s="47">
        <v>0</v>
      </c>
      <c r="F32" s="47">
        <v>1400</v>
      </c>
      <c r="G32" s="47">
        <f>(D32-E32-F32)*12.36%</f>
        <v>13257.0888</v>
      </c>
      <c r="H32" s="47">
        <v>2100.4899999999998</v>
      </c>
      <c r="I32" s="47">
        <f t="shared" ref="I32:I38" si="4">(D32-E32-F32+G32+H32)*0.5%</f>
        <v>613.07789400000001</v>
      </c>
      <c r="J32" s="48">
        <f t="shared" ref="J32:J38" si="5">D32-E32-F32+G32+H32+I32</f>
        <v>123228.656694</v>
      </c>
      <c r="K32" s="49">
        <f t="shared" ref="K32:K38" si="6">J32-G32</f>
        <v>109971.56789400001</v>
      </c>
      <c r="L32" s="243"/>
      <c r="M32" s="243"/>
      <c r="N32" s="244"/>
    </row>
    <row r="33" spans="1:14" ht="17.25" thickBot="1">
      <c r="A33" s="164" t="s">
        <v>136</v>
      </c>
      <c r="B33" s="166" t="s">
        <v>135</v>
      </c>
      <c r="C33" s="27">
        <v>1</v>
      </c>
      <c r="D33" s="92">
        <v>110300</v>
      </c>
      <c r="E33" s="5">
        <v>0</v>
      </c>
      <c r="F33" s="5">
        <v>1400</v>
      </c>
      <c r="G33" s="5">
        <f t="shared" ref="G33:G55" si="7">(D33-E33-F33)*12.36%</f>
        <v>13460.039999999999</v>
      </c>
      <c r="H33" s="47">
        <v>2100.4899999999998</v>
      </c>
      <c r="I33" s="5">
        <f t="shared" si="4"/>
        <v>622.30264999999997</v>
      </c>
      <c r="J33" s="6">
        <f t="shared" si="5"/>
        <v>125082.83265</v>
      </c>
      <c r="K33" s="15">
        <f t="shared" si="6"/>
        <v>111622.79265</v>
      </c>
      <c r="L33" s="62" t="s">
        <v>168</v>
      </c>
      <c r="M33" s="62"/>
      <c r="N33" s="134">
        <v>300</v>
      </c>
    </row>
    <row r="34" spans="1:14" ht="17.25" thickBot="1">
      <c r="A34" s="164" t="s">
        <v>139</v>
      </c>
      <c r="B34" s="166" t="s">
        <v>137</v>
      </c>
      <c r="C34" s="27">
        <v>1.2</v>
      </c>
      <c r="D34" s="92">
        <v>109155</v>
      </c>
      <c r="E34" s="92">
        <v>0</v>
      </c>
      <c r="F34" s="5">
        <v>1400</v>
      </c>
      <c r="G34" s="5">
        <f t="shared" si="7"/>
        <v>13318.517999999998</v>
      </c>
      <c r="H34" s="47">
        <v>2100.4899999999998</v>
      </c>
      <c r="I34" s="92">
        <f t="shared" si="4"/>
        <v>615.87004000000002</v>
      </c>
      <c r="J34" s="106">
        <f t="shared" si="5"/>
        <v>123789.87804</v>
      </c>
      <c r="K34" s="107">
        <f t="shared" si="6"/>
        <v>110471.36004</v>
      </c>
      <c r="L34" s="64" t="s">
        <v>169</v>
      </c>
      <c r="M34" s="64"/>
      <c r="N34" s="135">
        <v>400</v>
      </c>
    </row>
    <row r="35" spans="1:14" ht="17.25" thickBot="1">
      <c r="A35" s="168" t="s">
        <v>6</v>
      </c>
      <c r="B35" s="151" t="s">
        <v>12</v>
      </c>
      <c r="C35" s="27">
        <v>8</v>
      </c>
      <c r="D35" s="92">
        <v>109453</v>
      </c>
      <c r="E35" s="5">
        <v>0</v>
      </c>
      <c r="F35" s="5">
        <v>1400</v>
      </c>
      <c r="G35" s="5">
        <f t="shared" si="7"/>
        <v>13355.350799999998</v>
      </c>
      <c r="H35" s="47">
        <v>2100.4899999999998</v>
      </c>
      <c r="I35" s="5">
        <f t="shared" si="4"/>
        <v>617.54420400000004</v>
      </c>
      <c r="J35" s="6">
        <f t="shared" si="5"/>
        <v>124126.38500400001</v>
      </c>
      <c r="K35" s="15">
        <f t="shared" si="6"/>
        <v>110771.03420400001</v>
      </c>
      <c r="L35" s="64" t="s">
        <v>170</v>
      </c>
      <c r="M35" s="64"/>
      <c r="N35" s="135">
        <v>500</v>
      </c>
    </row>
    <row r="36" spans="1:14" ht="17.25" thickBot="1">
      <c r="A36" s="168" t="s">
        <v>6</v>
      </c>
      <c r="B36" s="151" t="s">
        <v>140</v>
      </c>
      <c r="C36" s="27">
        <v>8</v>
      </c>
      <c r="D36" s="92">
        <v>110946</v>
      </c>
      <c r="E36" s="5">
        <v>0</v>
      </c>
      <c r="F36" s="5">
        <v>1400</v>
      </c>
      <c r="G36" s="5">
        <f t="shared" si="7"/>
        <v>13539.885599999998</v>
      </c>
      <c r="H36" s="47">
        <v>2100.4899999999998</v>
      </c>
      <c r="I36" s="5">
        <f t="shared" si="4"/>
        <v>625.93187799999998</v>
      </c>
      <c r="J36" s="6">
        <f t="shared" si="5"/>
        <v>125812.307478</v>
      </c>
      <c r="K36" s="15">
        <f t="shared" si="6"/>
        <v>112272.42187800001</v>
      </c>
      <c r="L36" s="64" t="s">
        <v>171</v>
      </c>
      <c r="M36" s="64"/>
      <c r="N36" s="135">
        <v>600</v>
      </c>
    </row>
    <row r="37" spans="1:14" ht="17.25" thickBot="1">
      <c r="A37" s="168" t="s">
        <v>26</v>
      </c>
      <c r="B37" s="151" t="s">
        <v>27</v>
      </c>
      <c r="C37" s="27">
        <v>8</v>
      </c>
      <c r="D37" s="92">
        <v>106757</v>
      </c>
      <c r="E37" s="5">
        <v>0</v>
      </c>
      <c r="F37" s="5">
        <v>1400</v>
      </c>
      <c r="G37" s="5">
        <f t="shared" si="7"/>
        <v>13022.125199999999</v>
      </c>
      <c r="H37" s="47">
        <v>2100.4899999999998</v>
      </c>
      <c r="I37" s="5">
        <f t="shared" si="4"/>
        <v>602.39807600000006</v>
      </c>
      <c r="J37" s="6">
        <f t="shared" si="5"/>
        <v>121082.013276</v>
      </c>
      <c r="K37" s="15">
        <f t="shared" si="6"/>
        <v>108059.888076</v>
      </c>
      <c r="L37" s="64" t="s">
        <v>172</v>
      </c>
      <c r="M37" s="64"/>
      <c r="N37" s="135">
        <v>700</v>
      </c>
    </row>
    <row r="38" spans="1:14" ht="17.25" thickBot="1">
      <c r="A38" s="168" t="s">
        <v>26</v>
      </c>
      <c r="B38" s="180" t="s">
        <v>112</v>
      </c>
      <c r="C38" s="27">
        <v>18</v>
      </c>
      <c r="D38" s="92">
        <v>108956</v>
      </c>
      <c r="E38" s="5">
        <v>0</v>
      </c>
      <c r="F38" s="5">
        <v>1400</v>
      </c>
      <c r="G38" s="5">
        <f t="shared" si="7"/>
        <v>13293.921599999998</v>
      </c>
      <c r="H38" s="47">
        <v>2100.4899999999998</v>
      </c>
      <c r="I38" s="5">
        <f t="shared" si="4"/>
        <v>614.75205800000003</v>
      </c>
      <c r="J38" s="6">
        <f t="shared" si="5"/>
        <v>123565.163658</v>
      </c>
      <c r="K38" s="15">
        <f t="shared" si="6"/>
        <v>110271.242058</v>
      </c>
      <c r="L38" s="64" t="s">
        <v>173</v>
      </c>
      <c r="M38" s="64"/>
      <c r="N38" s="135">
        <v>750</v>
      </c>
    </row>
    <row r="39" spans="1:14" ht="17.25" thickBot="1">
      <c r="A39" s="168" t="s">
        <v>10</v>
      </c>
      <c r="B39" s="151" t="s">
        <v>9</v>
      </c>
      <c r="C39" s="27">
        <v>1.2</v>
      </c>
      <c r="D39" s="92">
        <v>109433</v>
      </c>
      <c r="E39" s="5">
        <v>0</v>
      </c>
      <c r="F39" s="5">
        <v>1400</v>
      </c>
      <c r="G39" s="5">
        <f t="shared" si="7"/>
        <v>13352.878799999999</v>
      </c>
      <c r="H39" s="47">
        <v>2100.4899999999998</v>
      </c>
      <c r="I39" s="5">
        <f t="shared" ref="I39:I46" si="8">(D39-E39-F39+G39+H39)*0.5%</f>
        <v>617.43184400000007</v>
      </c>
      <c r="J39" s="6">
        <f t="shared" ref="J39:J46" si="9">D39-E39-F39+G39+H39+I39</f>
        <v>124103.80064400002</v>
      </c>
      <c r="K39" s="15">
        <f t="shared" ref="K39:K46" si="10">J39-G39</f>
        <v>110750.92184400003</v>
      </c>
      <c r="L39" s="79" t="s">
        <v>174</v>
      </c>
      <c r="M39" s="79"/>
      <c r="N39" s="136">
        <v>800</v>
      </c>
    </row>
    <row r="40" spans="1:14" ht="13.5" thickBot="1">
      <c r="A40" s="168" t="s">
        <v>78</v>
      </c>
      <c r="B40" s="151" t="s">
        <v>76</v>
      </c>
      <c r="C40" s="27">
        <v>0.35</v>
      </c>
      <c r="D40" s="92">
        <v>114468</v>
      </c>
      <c r="E40" s="5">
        <v>0</v>
      </c>
      <c r="F40" s="5">
        <v>1400</v>
      </c>
      <c r="G40" s="5">
        <f t="shared" si="7"/>
        <v>13975.204799999998</v>
      </c>
      <c r="H40" s="47">
        <v>2100.4899999999998</v>
      </c>
      <c r="I40" s="5">
        <f t="shared" si="8"/>
        <v>645.71847400000001</v>
      </c>
      <c r="J40" s="6">
        <f t="shared" si="9"/>
        <v>129789.41327399999</v>
      </c>
      <c r="K40" s="15">
        <f t="shared" si="10"/>
        <v>115814.208474</v>
      </c>
    </row>
    <row r="41" spans="1:14" ht="13.5" thickBot="1">
      <c r="A41" s="168" t="s">
        <v>79</v>
      </c>
      <c r="B41" s="166" t="s">
        <v>77</v>
      </c>
      <c r="C41" s="27">
        <v>0.12</v>
      </c>
      <c r="D41" s="92">
        <v>117454</v>
      </c>
      <c r="E41" s="5">
        <v>2000</v>
      </c>
      <c r="F41" s="5">
        <v>1400</v>
      </c>
      <c r="G41" s="5">
        <f t="shared" si="7"/>
        <v>14097.074399999998</v>
      </c>
      <c r="H41" s="47">
        <v>2100.4899999999998</v>
      </c>
      <c r="I41" s="5">
        <f t="shared" si="8"/>
        <v>651.25782200000003</v>
      </c>
      <c r="J41" s="6">
        <f t="shared" si="9"/>
        <v>130902.822222</v>
      </c>
      <c r="K41" s="15">
        <f t="shared" si="10"/>
        <v>116805.747822</v>
      </c>
    </row>
    <row r="42" spans="1:14" ht="13.5" thickBot="1">
      <c r="A42" s="168" t="s">
        <v>11</v>
      </c>
      <c r="B42" s="151" t="s">
        <v>150</v>
      </c>
      <c r="C42" s="27">
        <v>0.28000000000000003</v>
      </c>
      <c r="D42" s="92">
        <v>111087</v>
      </c>
      <c r="E42" s="5">
        <v>0</v>
      </c>
      <c r="F42" s="5">
        <v>1400</v>
      </c>
      <c r="G42" s="5">
        <f t="shared" si="7"/>
        <v>13557.313199999999</v>
      </c>
      <c r="H42" s="47">
        <v>2100.4899999999998</v>
      </c>
      <c r="I42" s="5">
        <f t="shared" si="8"/>
        <v>626.72401600000001</v>
      </c>
      <c r="J42" s="6">
        <f t="shared" si="9"/>
        <v>125971.527216</v>
      </c>
      <c r="K42" s="15">
        <f t="shared" si="10"/>
        <v>112414.214016</v>
      </c>
    </row>
    <row r="43" spans="1:14" ht="13.5" thickBot="1">
      <c r="A43" s="168" t="s">
        <v>11</v>
      </c>
      <c r="B43" s="151" t="s">
        <v>149</v>
      </c>
      <c r="C43" s="27">
        <v>0.22</v>
      </c>
      <c r="D43" s="92">
        <v>111087</v>
      </c>
      <c r="E43" s="5">
        <v>0</v>
      </c>
      <c r="F43" s="5">
        <v>1400</v>
      </c>
      <c r="G43" s="5">
        <f>(D43-E43-F43)*12.36%</f>
        <v>13557.313199999999</v>
      </c>
      <c r="H43" s="47">
        <v>2100.4899999999998</v>
      </c>
      <c r="I43" s="5">
        <f>(D43-E43-F43+G43+H43)*0.5%</f>
        <v>626.72401600000001</v>
      </c>
      <c r="J43" s="6">
        <f>D43-E43-F43+G43+H43+I43</f>
        <v>125971.527216</v>
      </c>
      <c r="K43" s="15">
        <f>J43-G43</f>
        <v>112414.214016</v>
      </c>
    </row>
    <row r="44" spans="1:14" ht="17.25" thickBot="1">
      <c r="A44" s="168" t="s">
        <v>120</v>
      </c>
      <c r="B44" s="151" t="s">
        <v>121</v>
      </c>
      <c r="C44" s="27">
        <v>0.3</v>
      </c>
      <c r="D44" s="92">
        <v>111744</v>
      </c>
      <c r="E44" s="5">
        <v>0</v>
      </c>
      <c r="F44" s="5">
        <v>1400</v>
      </c>
      <c r="G44" s="5">
        <f t="shared" si="7"/>
        <v>13638.518399999999</v>
      </c>
      <c r="H44" s="47">
        <v>2100.4899999999998</v>
      </c>
      <c r="I44" s="5">
        <f>(D44-E44-F44+G44+H44)*0.5%</f>
        <v>630.41504200000008</v>
      </c>
      <c r="J44" s="6">
        <f>D44-E44-F44+G44+H44+I44</f>
        <v>126713.423442</v>
      </c>
      <c r="K44" s="15">
        <f>J44-G44</f>
        <v>113074.905042</v>
      </c>
      <c r="L44" s="68"/>
      <c r="M44" s="68"/>
      <c r="N44" s="69"/>
    </row>
    <row r="45" spans="1:14" ht="13.5" thickBot="1">
      <c r="A45" s="168" t="s">
        <v>36</v>
      </c>
      <c r="B45" s="151" t="s">
        <v>37</v>
      </c>
      <c r="C45" s="27">
        <v>0.43</v>
      </c>
      <c r="D45" s="92">
        <v>115524</v>
      </c>
      <c r="E45" s="5">
        <v>0</v>
      </c>
      <c r="F45" s="5">
        <v>1400</v>
      </c>
      <c r="G45" s="5">
        <f t="shared" si="7"/>
        <v>14105.726399999998</v>
      </c>
      <c r="H45" s="47">
        <v>2100.4899999999998</v>
      </c>
      <c r="I45" s="5">
        <f t="shared" si="8"/>
        <v>651.65108200000009</v>
      </c>
      <c r="J45" s="6">
        <f t="shared" si="9"/>
        <v>130981.867482</v>
      </c>
      <c r="K45" s="15">
        <f t="shared" si="10"/>
        <v>116876.141082</v>
      </c>
    </row>
    <row r="46" spans="1:14" ht="13.5" thickBot="1">
      <c r="A46" s="168" t="s">
        <v>36</v>
      </c>
      <c r="B46" s="151" t="s">
        <v>38</v>
      </c>
      <c r="C46" s="27">
        <v>0.33</v>
      </c>
      <c r="D46" s="92">
        <v>117270</v>
      </c>
      <c r="E46" s="5">
        <v>0</v>
      </c>
      <c r="F46" s="5">
        <v>1400</v>
      </c>
      <c r="G46" s="5">
        <f t="shared" si="7"/>
        <v>14321.531999999999</v>
      </c>
      <c r="H46" s="47">
        <v>2100.4899999999998</v>
      </c>
      <c r="I46" s="5">
        <f t="shared" si="8"/>
        <v>661.46010999999999</v>
      </c>
      <c r="J46" s="6">
        <f t="shared" si="9"/>
        <v>132953.48210999998</v>
      </c>
      <c r="K46" s="15">
        <f t="shared" si="10"/>
        <v>118631.95010999998</v>
      </c>
    </row>
    <row r="47" spans="1:14" ht="13.5" thickBot="1">
      <c r="A47" s="168" t="s">
        <v>36</v>
      </c>
      <c r="B47" s="151" t="s">
        <v>118</v>
      </c>
      <c r="C47" s="27">
        <v>0.22</v>
      </c>
      <c r="D47" s="92">
        <v>117227</v>
      </c>
      <c r="E47" s="5">
        <v>0</v>
      </c>
      <c r="F47" s="5">
        <v>1400</v>
      </c>
      <c r="G47" s="5">
        <f t="shared" si="7"/>
        <v>14316.217199999999</v>
      </c>
      <c r="H47" s="47">
        <v>2100.4899999999998</v>
      </c>
      <c r="I47" s="5">
        <f t="shared" ref="I47:I55" si="11">(D47-E47-F47+G47+H47)*0.5%</f>
        <v>661.21853600000009</v>
      </c>
      <c r="J47" s="6">
        <f t="shared" ref="J47:J55" si="12">D47-E47-F47+G47+H47+I47</f>
        <v>132904.925736</v>
      </c>
      <c r="K47" s="15">
        <f t="shared" ref="K47:K55" si="13">J47-G47</f>
        <v>118588.70853600001</v>
      </c>
    </row>
    <row r="48" spans="1:14" ht="14.25" thickBot="1">
      <c r="A48" s="168" t="s">
        <v>36</v>
      </c>
      <c r="B48" s="166" t="s">
        <v>114</v>
      </c>
      <c r="C48" s="27"/>
      <c r="D48" s="92">
        <v>111163</v>
      </c>
      <c r="E48" s="5">
        <v>0</v>
      </c>
      <c r="F48" s="5">
        <v>1400</v>
      </c>
      <c r="G48" s="5">
        <f t="shared" si="7"/>
        <v>13566.706799999998</v>
      </c>
      <c r="H48" s="47">
        <v>2100.4899999999998</v>
      </c>
      <c r="I48" s="5">
        <f t="shared" si="11"/>
        <v>627.15098399999999</v>
      </c>
      <c r="J48" s="6">
        <f t="shared" si="12"/>
        <v>126057.34778400001</v>
      </c>
      <c r="K48" s="15">
        <f t="shared" si="13"/>
        <v>112490.64098400001</v>
      </c>
      <c r="L48" s="57" t="s">
        <v>83</v>
      </c>
    </row>
    <row r="49" spans="1:15" ht="14.25" thickBot="1">
      <c r="A49" s="168" t="s">
        <v>36</v>
      </c>
      <c r="B49" s="166" t="s">
        <v>145</v>
      </c>
      <c r="C49" s="27"/>
      <c r="D49" s="92">
        <v>115612</v>
      </c>
      <c r="E49" s="5">
        <v>0</v>
      </c>
      <c r="F49" s="5">
        <v>1400</v>
      </c>
      <c r="G49" s="5">
        <f>(D49-E49-F49)*12.36%</f>
        <v>14116.603199999998</v>
      </c>
      <c r="H49" s="47">
        <v>2100.4899999999998</v>
      </c>
      <c r="I49" s="5">
        <f>(D49-E49-F49+G49+H49)*0.5%</f>
        <v>652.14546600000006</v>
      </c>
      <c r="J49" s="6">
        <f>D49-E49-F49+G49+H49+I49</f>
        <v>131081.23866599999</v>
      </c>
      <c r="K49" s="15">
        <f>J49-G49</f>
        <v>116964.63546599999</v>
      </c>
      <c r="M49" s="57"/>
    </row>
    <row r="50" spans="1:15" ht="14.25" thickBot="1">
      <c r="A50" s="164" t="s">
        <v>36</v>
      </c>
      <c r="B50" s="166" t="s">
        <v>138</v>
      </c>
      <c r="C50" s="27"/>
      <c r="D50" s="92">
        <v>111352</v>
      </c>
      <c r="E50" s="92">
        <v>0</v>
      </c>
      <c r="F50" s="5">
        <v>1400</v>
      </c>
      <c r="G50" s="5">
        <f t="shared" si="7"/>
        <v>13590.0672</v>
      </c>
      <c r="H50" s="47">
        <v>2100.4899999999998</v>
      </c>
      <c r="I50" s="92">
        <f>(D50-E50-F50+G50+H50)*0.5%</f>
        <v>628.21278600000005</v>
      </c>
      <c r="J50" s="106">
        <f>D50-E50-F50+G50+H50+I50</f>
        <v>126270.76998600001</v>
      </c>
      <c r="K50" s="107">
        <f>J50-G50</f>
        <v>112680.70278600001</v>
      </c>
      <c r="M50" s="57"/>
    </row>
    <row r="51" spans="1:15" ht="13.5" thickBot="1">
      <c r="A51" s="168" t="s">
        <v>2</v>
      </c>
      <c r="B51" s="151" t="s">
        <v>3</v>
      </c>
      <c r="C51" s="27" t="s">
        <v>30</v>
      </c>
      <c r="D51" s="92">
        <v>102788</v>
      </c>
      <c r="E51" s="5">
        <v>0</v>
      </c>
      <c r="F51" s="5">
        <v>0</v>
      </c>
      <c r="G51" s="5">
        <f t="shared" si="7"/>
        <v>12704.596799999999</v>
      </c>
      <c r="H51" s="47">
        <v>2100.4899999999998</v>
      </c>
      <c r="I51" s="5">
        <f t="shared" si="11"/>
        <v>587.96543400000007</v>
      </c>
      <c r="J51" s="6">
        <f t="shared" si="12"/>
        <v>118181.052234</v>
      </c>
      <c r="K51" s="15">
        <f t="shared" si="13"/>
        <v>105476.455434</v>
      </c>
    </row>
    <row r="52" spans="1:15" ht="13.5" thickBot="1">
      <c r="A52" s="168" t="s">
        <v>2</v>
      </c>
      <c r="B52" s="151" t="s">
        <v>4</v>
      </c>
      <c r="C52" s="27" t="s">
        <v>30</v>
      </c>
      <c r="D52" s="92">
        <v>104478</v>
      </c>
      <c r="E52" s="5">
        <v>0</v>
      </c>
      <c r="F52" s="5">
        <v>0</v>
      </c>
      <c r="G52" s="5">
        <f t="shared" si="7"/>
        <v>12913.480799999999</v>
      </c>
      <c r="H52" s="47">
        <v>2100.4899999999998</v>
      </c>
      <c r="I52" s="5">
        <f t="shared" si="11"/>
        <v>597.45985400000006</v>
      </c>
      <c r="J52" s="6">
        <f t="shared" si="12"/>
        <v>120089.43065400001</v>
      </c>
      <c r="K52" s="15">
        <f t="shared" si="13"/>
        <v>107175.94985400001</v>
      </c>
    </row>
    <row r="53" spans="1:15" ht="13.5" thickBot="1">
      <c r="A53" s="164" t="s">
        <v>2</v>
      </c>
      <c r="B53" s="166" t="s">
        <v>14</v>
      </c>
      <c r="C53" s="27" t="s">
        <v>30</v>
      </c>
      <c r="D53" s="92">
        <v>104628</v>
      </c>
      <c r="E53" s="5">
        <v>0</v>
      </c>
      <c r="F53" s="5">
        <v>0</v>
      </c>
      <c r="G53" s="5">
        <f t="shared" si="7"/>
        <v>12932.020799999998</v>
      </c>
      <c r="H53" s="47">
        <v>2100.4899999999998</v>
      </c>
      <c r="I53" s="5">
        <f t="shared" si="11"/>
        <v>598.30255399999999</v>
      </c>
      <c r="J53" s="6">
        <f t="shared" si="12"/>
        <v>120258.813354</v>
      </c>
      <c r="K53" s="15">
        <f t="shared" si="13"/>
        <v>107326.792554</v>
      </c>
    </row>
    <row r="54" spans="1:15" ht="13.5" thickBot="1">
      <c r="A54" s="168" t="s">
        <v>2</v>
      </c>
      <c r="B54" s="151" t="s">
        <v>5</v>
      </c>
      <c r="C54" s="27" t="s">
        <v>30</v>
      </c>
      <c r="D54" s="92">
        <v>102279</v>
      </c>
      <c r="E54" s="5">
        <v>0</v>
      </c>
      <c r="F54" s="5">
        <v>0</v>
      </c>
      <c r="G54" s="5">
        <f t="shared" si="7"/>
        <v>12641.684399999998</v>
      </c>
      <c r="H54" s="47">
        <v>2100.4899999999998</v>
      </c>
      <c r="I54" s="5">
        <f t="shared" si="11"/>
        <v>585.10587199999998</v>
      </c>
      <c r="J54" s="6">
        <f t="shared" si="12"/>
        <v>117606.280272</v>
      </c>
      <c r="K54" s="15">
        <f t="shared" si="13"/>
        <v>104964.59587200001</v>
      </c>
    </row>
    <row r="55" spans="1:15" ht="13.5" thickBot="1">
      <c r="A55" s="169" t="s">
        <v>2</v>
      </c>
      <c r="B55" s="170" t="s">
        <v>31</v>
      </c>
      <c r="C55" s="28" t="s">
        <v>30</v>
      </c>
      <c r="D55" s="93">
        <v>106609</v>
      </c>
      <c r="E55" s="52">
        <v>0</v>
      </c>
      <c r="F55" s="52">
        <v>0</v>
      </c>
      <c r="G55" s="22">
        <f t="shared" si="7"/>
        <v>13176.872399999998</v>
      </c>
      <c r="H55" s="47">
        <v>2100.4899999999998</v>
      </c>
      <c r="I55" s="22">
        <f t="shared" si="11"/>
        <v>609.43181200000004</v>
      </c>
      <c r="J55" s="32">
        <f t="shared" si="12"/>
        <v>122495.79421199999</v>
      </c>
      <c r="K55" s="23">
        <f t="shared" si="13"/>
        <v>109318.921812</v>
      </c>
    </row>
    <row r="56" spans="1:15" ht="13.5" thickBot="1">
      <c r="B56" s="3"/>
      <c r="D56" s="7"/>
      <c r="E56" s="7"/>
      <c r="F56" s="7"/>
      <c r="G56" s="7"/>
      <c r="H56" s="7"/>
      <c r="I56" s="7"/>
      <c r="J56" s="8"/>
    </row>
    <row r="57" spans="1:15" ht="16.5" thickBot="1">
      <c r="A57" s="257" t="s">
        <v>84</v>
      </c>
      <c r="B57" s="259"/>
      <c r="C57" s="259"/>
      <c r="D57" s="259"/>
      <c r="E57" s="259"/>
      <c r="F57" s="259"/>
      <c r="G57" s="259"/>
      <c r="H57" s="259"/>
      <c r="I57" s="259"/>
      <c r="J57" s="259"/>
      <c r="K57" s="116"/>
    </row>
    <row r="58" spans="1:15" ht="13.5" thickBot="1">
      <c r="A58" s="234" t="s">
        <v>15</v>
      </c>
      <c r="B58" s="233"/>
      <c r="C58" s="42" t="s">
        <v>8</v>
      </c>
      <c r="D58" s="42" t="s">
        <v>0</v>
      </c>
      <c r="E58" s="42" t="s">
        <v>75</v>
      </c>
      <c r="F58" s="42" t="s">
        <v>16</v>
      </c>
      <c r="G58" s="42" t="s">
        <v>141</v>
      </c>
      <c r="H58" s="42" t="s">
        <v>18</v>
      </c>
      <c r="I58" s="42" t="s">
        <v>17</v>
      </c>
      <c r="J58" s="43" t="s">
        <v>1</v>
      </c>
      <c r="K58" s="178" t="s">
        <v>74</v>
      </c>
    </row>
    <row r="59" spans="1:15" ht="13.5" thickBot="1">
      <c r="A59" s="172" t="s">
        <v>33</v>
      </c>
      <c r="B59" s="109" t="s">
        <v>91</v>
      </c>
      <c r="C59" s="46">
        <v>0.92</v>
      </c>
      <c r="D59" s="111">
        <v>111344</v>
      </c>
      <c r="E59" s="112">
        <v>0</v>
      </c>
      <c r="F59" s="47">
        <v>1400</v>
      </c>
      <c r="G59" s="47">
        <f>(D59-E59-F59)*12.36%</f>
        <v>13589.078399999999</v>
      </c>
      <c r="H59" s="47">
        <v>2100.4899999999998</v>
      </c>
      <c r="I59" s="47">
        <f t="shared" ref="I59:I68" si="14">(D59-E59-F59+G59+H59)*0.5%</f>
        <v>628.16784200000006</v>
      </c>
      <c r="J59" s="48">
        <f t="shared" ref="J59:J68" si="15">D59-E59-F59+G59+H59+I59</f>
        <v>126261.736242</v>
      </c>
      <c r="K59" s="49">
        <f t="shared" ref="K59:K68" si="16">J59-G59</f>
        <v>112672.657842</v>
      </c>
      <c r="M59" s="124"/>
      <c r="N59" s="124"/>
      <c r="O59" s="230"/>
    </row>
    <row r="60" spans="1:15" ht="13.5" thickBot="1">
      <c r="A60" s="172" t="s">
        <v>33</v>
      </c>
      <c r="B60" s="24" t="s">
        <v>90</v>
      </c>
      <c r="C60" s="27">
        <v>2</v>
      </c>
      <c r="D60" s="97">
        <v>111344</v>
      </c>
      <c r="E60" s="17">
        <v>0</v>
      </c>
      <c r="F60" s="5">
        <v>1400</v>
      </c>
      <c r="G60" s="5">
        <f t="shared" ref="G60:G68" si="17">(D60-E60-F60)*12.36%</f>
        <v>13589.078399999999</v>
      </c>
      <c r="H60" s="47">
        <v>2100.4899999999998</v>
      </c>
      <c r="I60" s="5">
        <f>(D60-E60-F60+G60+H60)*0.5%</f>
        <v>628.16784200000006</v>
      </c>
      <c r="J60" s="6">
        <f>D60-E60-F60+G60+H60+I60</f>
        <v>126261.736242</v>
      </c>
      <c r="K60" s="15">
        <f>J60-G60</f>
        <v>112672.657842</v>
      </c>
      <c r="M60" s="124"/>
      <c r="N60" s="124"/>
      <c r="O60" s="230"/>
    </row>
    <row r="61" spans="1:15" ht="13.5" thickBot="1">
      <c r="A61" s="172" t="s">
        <v>33</v>
      </c>
      <c r="B61" s="24" t="s">
        <v>158</v>
      </c>
      <c r="C61" s="27">
        <v>2</v>
      </c>
      <c r="D61" s="97">
        <v>111841</v>
      </c>
      <c r="E61" s="17">
        <v>0</v>
      </c>
      <c r="F61" s="5">
        <v>1400</v>
      </c>
      <c r="G61" s="5">
        <f t="shared" si="17"/>
        <v>13650.507599999999</v>
      </c>
      <c r="H61" s="47">
        <v>2100.4899999999998</v>
      </c>
      <c r="I61" s="5">
        <f>(D61-E61-F61+G61+H61)*0.5%</f>
        <v>630.95998800000007</v>
      </c>
      <c r="J61" s="6">
        <f>D61-E61-F61+G61+H61+I61</f>
        <v>126822.957588</v>
      </c>
      <c r="K61" s="15">
        <f>J61-G61</f>
        <v>113172.44998800001</v>
      </c>
      <c r="M61" s="124"/>
      <c r="N61" s="124"/>
      <c r="O61" s="230"/>
    </row>
    <row r="62" spans="1:15" ht="13.5" thickBot="1">
      <c r="A62" s="173" t="s">
        <v>82</v>
      </c>
      <c r="B62" s="24" t="s">
        <v>13</v>
      </c>
      <c r="C62" s="27">
        <v>4.2</v>
      </c>
      <c r="D62" s="97">
        <v>111045</v>
      </c>
      <c r="E62" s="17">
        <v>0</v>
      </c>
      <c r="F62" s="5">
        <v>1400</v>
      </c>
      <c r="G62" s="5">
        <f t="shared" si="17"/>
        <v>13552.121999999999</v>
      </c>
      <c r="H62" s="47">
        <v>2100.4899999999998</v>
      </c>
      <c r="I62" s="5">
        <f t="shared" si="14"/>
        <v>626.48806000000002</v>
      </c>
      <c r="J62" s="6">
        <f t="shared" si="15"/>
        <v>125924.10006000001</v>
      </c>
      <c r="K62" s="15">
        <f t="shared" si="16"/>
        <v>112371.97806000001</v>
      </c>
      <c r="M62" s="124"/>
      <c r="N62" s="124"/>
      <c r="O62" s="230"/>
    </row>
    <row r="63" spans="1:15" ht="13.5" thickBot="1">
      <c r="A63" s="173" t="s">
        <v>40</v>
      </c>
      <c r="B63" s="24" t="s">
        <v>39</v>
      </c>
      <c r="C63" s="27">
        <v>6.5</v>
      </c>
      <c r="D63" s="97">
        <v>112981</v>
      </c>
      <c r="E63" s="17">
        <v>0</v>
      </c>
      <c r="F63" s="5">
        <v>1400</v>
      </c>
      <c r="G63" s="5">
        <f t="shared" si="17"/>
        <v>13791.411599999999</v>
      </c>
      <c r="H63" s="47">
        <v>2100.4899999999998</v>
      </c>
      <c r="I63" s="5">
        <f t="shared" si="14"/>
        <v>637.364508</v>
      </c>
      <c r="J63" s="6">
        <f t="shared" si="15"/>
        <v>128110.266108</v>
      </c>
      <c r="K63" s="15">
        <f t="shared" si="16"/>
        <v>114318.85450799999</v>
      </c>
      <c r="M63" s="124"/>
      <c r="N63" s="124"/>
      <c r="O63" s="230"/>
    </row>
    <row r="64" spans="1:15" ht="13.5" thickBot="1">
      <c r="A64" s="173" t="s">
        <v>81</v>
      </c>
      <c r="B64" s="24" t="s">
        <v>87</v>
      </c>
      <c r="C64" s="27">
        <v>30</v>
      </c>
      <c r="D64" s="97">
        <v>114433</v>
      </c>
      <c r="E64" s="17">
        <v>0</v>
      </c>
      <c r="F64" s="5">
        <v>1400</v>
      </c>
      <c r="G64" s="5">
        <f t="shared" si="17"/>
        <v>13970.878799999999</v>
      </c>
      <c r="H64" s="47">
        <v>2100.4899999999998</v>
      </c>
      <c r="I64" s="5">
        <f>(D64-E64-F64+G64+H64)*0.5%</f>
        <v>645.5218440000001</v>
      </c>
      <c r="J64" s="6">
        <f>D64-E64-F64+G64+H64+I64</f>
        <v>129749.89064400001</v>
      </c>
      <c r="K64" s="15">
        <f>J64-G64</f>
        <v>115779.01184400002</v>
      </c>
      <c r="M64" s="124"/>
      <c r="N64" s="124"/>
      <c r="O64" s="230"/>
    </row>
    <row r="65" spans="1:15" ht="13.5" thickBot="1">
      <c r="A65" s="173" t="s">
        <v>81</v>
      </c>
      <c r="B65" s="24" t="s">
        <v>80</v>
      </c>
      <c r="C65" s="27">
        <v>50</v>
      </c>
      <c r="D65" s="97">
        <v>114731</v>
      </c>
      <c r="E65" s="17">
        <v>0</v>
      </c>
      <c r="F65" s="5">
        <v>1400</v>
      </c>
      <c r="G65" s="5">
        <f t="shared" si="17"/>
        <v>14007.711599999999</v>
      </c>
      <c r="H65" s="47">
        <v>2100.4899999999998</v>
      </c>
      <c r="I65" s="5">
        <f>(D65-E65-F65+G65+H65)*0.5%</f>
        <v>647.19600800000001</v>
      </c>
      <c r="J65" s="6">
        <f>D65-E65-F65+G65+H65+I65</f>
        <v>130086.397608</v>
      </c>
      <c r="K65" s="15">
        <f>J65-G65</f>
        <v>116078.686008</v>
      </c>
      <c r="M65" s="124"/>
      <c r="N65" s="124"/>
      <c r="O65" s="230"/>
    </row>
    <row r="66" spans="1:15" ht="13.5" thickBot="1">
      <c r="A66" s="173" t="s">
        <v>2</v>
      </c>
      <c r="B66" s="24" t="s">
        <v>32</v>
      </c>
      <c r="C66" s="27" t="s">
        <v>30</v>
      </c>
      <c r="D66" s="97">
        <v>106568</v>
      </c>
      <c r="E66" s="17">
        <v>0</v>
      </c>
      <c r="F66" s="17">
        <v>0</v>
      </c>
      <c r="G66" s="5">
        <f t="shared" si="17"/>
        <v>13171.804799999998</v>
      </c>
      <c r="H66" s="47">
        <v>2100.4899999999998</v>
      </c>
      <c r="I66" s="5">
        <f t="shared" si="14"/>
        <v>609.20147400000008</v>
      </c>
      <c r="J66" s="6">
        <f t="shared" si="15"/>
        <v>122449.496274</v>
      </c>
      <c r="K66" s="15">
        <f t="shared" si="16"/>
        <v>109277.69147400001</v>
      </c>
      <c r="M66" s="124"/>
      <c r="N66" s="124"/>
      <c r="O66" s="230"/>
    </row>
    <row r="67" spans="1:15" ht="13.5" thickBot="1">
      <c r="A67" s="173" t="s">
        <v>2</v>
      </c>
      <c r="B67" s="24" t="s">
        <v>34</v>
      </c>
      <c r="C67" s="27" t="s">
        <v>30</v>
      </c>
      <c r="D67" s="97">
        <v>107310</v>
      </c>
      <c r="E67" s="17">
        <v>0</v>
      </c>
      <c r="F67" s="17">
        <v>0</v>
      </c>
      <c r="G67" s="5">
        <f t="shared" si="17"/>
        <v>13263.515999999998</v>
      </c>
      <c r="H67" s="47">
        <v>2100.4899999999998</v>
      </c>
      <c r="I67" s="5">
        <f t="shared" si="14"/>
        <v>613.37003000000004</v>
      </c>
      <c r="J67" s="6">
        <f t="shared" si="15"/>
        <v>123287.37603000001</v>
      </c>
      <c r="K67" s="15">
        <f t="shared" si="16"/>
        <v>110023.86003000001</v>
      </c>
      <c r="M67" s="124"/>
      <c r="N67" s="124"/>
      <c r="O67" s="230"/>
    </row>
    <row r="68" spans="1:15" ht="13.5" thickBot="1">
      <c r="A68" s="174" t="s">
        <v>2</v>
      </c>
      <c r="B68" s="53" t="s">
        <v>35</v>
      </c>
      <c r="C68" s="28" t="s">
        <v>30</v>
      </c>
      <c r="D68" s="98">
        <v>107613</v>
      </c>
      <c r="E68" s="26">
        <v>0</v>
      </c>
      <c r="F68" s="26">
        <v>0</v>
      </c>
      <c r="G68" s="22">
        <f t="shared" si="17"/>
        <v>13300.966799999998</v>
      </c>
      <c r="H68" s="47">
        <v>2100.4899999999998</v>
      </c>
      <c r="I68" s="22">
        <f t="shared" si="14"/>
        <v>615.07228399999997</v>
      </c>
      <c r="J68" s="32">
        <f t="shared" si="15"/>
        <v>123629.52908399999</v>
      </c>
      <c r="K68" s="23">
        <f t="shared" si="16"/>
        <v>110328.562284</v>
      </c>
      <c r="M68" s="124"/>
      <c r="N68" s="124"/>
      <c r="O68" s="230"/>
    </row>
    <row r="69" spans="1:15">
      <c r="M69" s="77"/>
      <c r="O69" s="77"/>
    </row>
    <row r="70" spans="1:15" ht="13.5">
      <c r="A70" s="57"/>
    </row>
  </sheetData>
  <sheetProtection formatCells="0" formatColumns="0" formatRows="0" insertColumns="0" deleteColumns="0" deleteRows="0"/>
  <mergeCells count="15">
    <mergeCell ref="B5:K5"/>
    <mergeCell ref="A6:K6"/>
    <mergeCell ref="A1:L1"/>
    <mergeCell ref="A2:L2"/>
    <mergeCell ref="B3:K3"/>
    <mergeCell ref="B4:K4"/>
    <mergeCell ref="A58:B58"/>
    <mergeCell ref="A8:K8"/>
    <mergeCell ref="A9:I9"/>
    <mergeCell ref="A10:B10"/>
    <mergeCell ref="A30:J30"/>
    <mergeCell ref="L8:N9"/>
    <mergeCell ref="L31:N32"/>
    <mergeCell ref="A31:B31"/>
    <mergeCell ref="A57:J57"/>
  </mergeCells>
  <phoneticPr fontId="2" type="noConversion"/>
  <pageMargins left="0.511811023622047" right="0.511811023622047" top="0.734251969" bottom="0.261811024" header="0.511811023622047" footer="0.511811023622047"/>
  <pageSetup paperSize="9" scale="50" orientation="landscape" horizontalDpi="300" verticalDpi="300" r:id="rId1"/>
  <headerFooter alignWithMargins="0"/>
  <ignoredErrors>
    <ignoredError sqref="B32 B3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72"/>
  <sheetViews>
    <sheetView topLeftCell="A22" workbookViewId="0">
      <selection activeCell="F36" sqref="F36"/>
    </sheetView>
  </sheetViews>
  <sheetFormatPr defaultRowHeight="12.75"/>
  <cols>
    <col min="1" max="1" width="11.5703125" customWidth="1"/>
    <col min="2" max="2" width="17.7109375" customWidth="1"/>
    <col min="3" max="3" width="6.42578125" customWidth="1"/>
    <col min="4" max="4" width="11.42578125" customWidth="1"/>
    <col min="5" max="5" width="9.28515625" customWidth="1"/>
    <col min="6" max="6" width="8.5703125" customWidth="1"/>
    <col min="7" max="7" width="11" bestFit="1" customWidth="1"/>
    <col min="8" max="8" width="10.5703125" bestFit="1" customWidth="1"/>
    <col min="9" max="9" width="11.7109375" bestFit="1" customWidth="1"/>
    <col min="10" max="10" width="12.5703125" bestFit="1" customWidth="1"/>
    <col min="11" max="11" width="13.5703125" bestFit="1" customWidth="1"/>
    <col min="13" max="13" width="15.42578125" customWidth="1"/>
    <col min="14" max="14" width="11" customWidth="1"/>
  </cols>
  <sheetData>
    <row r="1" spans="1:14" ht="23.25">
      <c r="A1" s="250" t="s">
        <v>110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76"/>
      <c r="M1" s="76"/>
      <c r="N1" s="76"/>
    </row>
    <row r="2" spans="1:14" ht="16.5">
      <c r="A2" s="252" t="s">
        <v>105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77"/>
      <c r="N2" s="77"/>
    </row>
    <row r="3" spans="1:14" ht="15">
      <c r="A3" s="84"/>
      <c r="B3" s="247" t="s">
        <v>106</v>
      </c>
      <c r="C3" s="247"/>
      <c r="D3" s="247"/>
      <c r="E3" s="247"/>
      <c r="F3" s="247"/>
      <c r="G3" s="247"/>
      <c r="H3" s="247"/>
      <c r="I3" s="247"/>
      <c r="J3" s="247"/>
      <c r="K3" s="247"/>
      <c r="L3" s="77"/>
      <c r="M3" s="77"/>
      <c r="N3" s="77"/>
    </row>
    <row r="4" spans="1:14" ht="15">
      <c r="A4" s="84"/>
      <c r="B4" s="247" t="s">
        <v>107</v>
      </c>
      <c r="C4" s="247"/>
      <c r="D4" s="247"/>
      <c r="E4" s="247"/>
      <c r="F4" s="247"/>
      <c r="G4" s="247"/>
      <c r="H4" s="247"/>
      <c r="I4" s="247"/>
      <c r="J4" s="247"/>
      <c r="K4" s="247"/>
      <c r="L4" s="77"/>
      <c r="M4" s="77"/>
      <c r="N4" s="77"/>
    </row>
    <row r="5" spans="1:14" ht="15">
      <c r="A5" s="84"/>
      <c r="B5" s="247" t="s">
        <v>108</v>
      </c>
      <c r="C5" s="247"/>
      <c r="D5" s="247"/>
      <c r="E5" s="247"/>
      <c r="F5" s="247"/>
      <c r="G5" s="247"/>
      <c r="H5" s="247"/>
      <c r="I5" s="247"/>
      <c r="J5" s="247"/>
      <c r="K5" s="247"/>
      <c r="L5" s="77"/>
      <c r="M5" s="77"/>
      <c r="N5" s="77"/>
    </row>
    <row r="6" spans="1:14" ht="18.75" thickBot="1">
      <c r="A6" s="248" t="s">
        <v>109</v>
      </c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"/>
      <c r="M6" s="2"/>
      <c r="N6" s="2"/>
    </row>
    <row r="7" spans="1:14">
      <c r="L7" s="137"/>
      <c r="M7" s="76"/>
      <c r="N7" s="1"/>
    </row>
    <row r="8" spans="1:14" ht="13.5" thickBot="1">
      <c r="L8" s="138"/>
      <c r="M8" s="77"/>
      <c r="N8" s="78"/>
    </row>
    <row r="9" spans="1:14" ht="16.5" customHeight="1" thickBot="1">
      <c r="A9" s="236" t="s">
        <v>203</v>
      </c>
      <c r="B9" s="237"/>
      <c r="C9" s="237"/>
      <c r="D9" s="237"/>
      <c r="E9" s="237"/>
      <c r="F9" s="237"/>
      <c r="G9" s="237"/>
      <c r="H9" s="237"/>
      <c r="I9" s="237"/>
      <c r="J9" s="237"/>
      <c r="K9" s="237"/>
      <c r="L9" s="239" t="s">
        <v>159</v>
      </c>
      <c r="M9" s="240"/>
      <c r="N9" s="241"/>
    </row>
    <row r="10" spans="1:14" ht="16.5" customHeight="1" thickBot="1">
      <c r="A10" s="254" t="s">
        <v>29</v>
      </c>
      <c r="B10" s="255"/>
      <c r="C10" s="255"/>
      <c r="D10" s="255"/>
      <c r="E10" s="255"/>
      <c r="F10" s="255"/>
      <c r="G10" s="255"/>
      <c r="H10" s="255"/>
      <c r="I10" s="256"/>
      <c r="J10" s="29"/>
      <c r="K10" s="76"/>
      <c r="L10" s="242"/>
      <c r="M10" s="243"/>
      <c r="N10" s="244"/>
    </row>
    <row r="11" spans="1:14" ht="17.25" thickBot="1">
      <c r="A11" s="232" t="s">
        <v>15</v>
      </c>
      <c r="B11" s="233"/>
      <c r="C11" s="43" t="s">
        <v>8</v>
      </c>
      <c r="D11" s="42" t="s">
        <v>0</v>
      </c>
      <c r="E11" s="42" t="s">
        <v>75</v>
      </c>
      <c r="F11" s="42" t="s">
        <v>16</v>
      </c>
      <c r="G11" s="42" t="s">
        <v>141</v>
      </c>
      <c r="H11" s="42" t="s">
        <v>18</v>
      </c>
      <c r="I11" s="42" t="s">
        <v>17</v>
      </c>
      <c r="J11" s="43" t="s">
        <v>1</v>
      </c>
      <c r="K11" s="178" t="s">
        <v>74</v>
      </c>
      <c r="L11" s="61" t="s">
        <v>160</v>
      </c>
      <c r="M11" s="62"/>
      <c r="N11" s="134">
        <v>300</v>
      </c>
    </row>
    <row r="12" spans="1:14" ht="17.25" thickBot="1">
      <c r="A12" s="44" t="s">
        <v>198</v>
      </c>
      <c r="B12" s="165" t="s">
        <v>130</v>
      </c>
      <c r="C12" s="46">
        <v>11</v>
      </c>
      <c r="D12" s="104">
        <v>106178</v>
      </c>
      <c r="E12" s="47">
        <v>0</v>
      </c>
      <c r="F12" s="47">
        <v>1400</v>
      </c>
      <c r="G12" s="47">
        <f>(D12-E12-F12)*12.36%</f>
        <v>12950.560799999999</v>
      </c>
      <c r="H12" s="47">
        <v>2873.92</v>
      </c>
      <c r="I12" s="47">
        <f>(D12-E12-F12+G12+H12)*0.5%</f>
        <v>603.01240400000006</v>
      </c>
      <c r="J12" s="48">
        <f>D12-E12-F12+G12+H12+I12</f>
        <v>121205.493204</v>
      </c>
      <c r="K12" s="49">
        <f>J12-G12</f>
        <v>108254.93240399999</v>
      </c>
      <c r="L12" s="64" t="s">
        <v>161</v>
      </c>
      <c r="M12" s="64"/>
      <c r="N12" s="135">
        <v>400</v>
      </c>
    </row>
    <row r="13" spans="1:14" ht="17.25" thickBot="1">
      <c r="A13" s="13" t="s">
        <v>198</v>
      </c>
      <c r="B13" s="166" t="s">
        <v>126</v>
      </c>
      <c r="C13" s="27" t="s">
        <v>129</v>
      </c>
      <c r="D13" s="92">
        <v>105282</v>
      </c>
      <c r="E13" s="5">
        <v>0</v>
      </c>
      <c r="F13" s="5">
        <v>1400</v>
      </c>
      <c r="G13" s="5">
        <f t="shared" ref="G13:G29" si="0">(D13-E13-F13)*12.36%</f>
        <v>12839.815199999999</v>
      </c>
      <c r="H13" s="47">
        <v>2873.92</v>
      </c>
      <c r="I13" s="5">
        <f>(D13-E13-F13+G13+H13)*0.5%</f>
        <v>597.97867599999995</v>
      </c>
      <c r="J13" s="6">
        <f>D13-E13-F13+G13+H13+I13</f>
        <v>120193.71387599999</v>
      </c>
      <c r="K13" s="15">
        <f>J13-G13</f>
        <v>107353.898676</v>
      </c>
      <c r="L13" s="64" t="s">
        <v>162</v>
      </c>
      <c r="M13" s="64"/>
      <c r="N13" s="135">
        <v>500</v>
      </c>
    </row>
    <row r="14" spans="1:14" ht="17.25" thickBot="1">
      <c r="A14" s="13" t="s">
        <v>198</v>
      </c>
      <c r="B14" s="166" t="s">
        <v>22</v>
      </c>
      <c r="C14" s="27">
        <v>6</v>
      </c>
      <c r="D14" s="92">
        <v>106783</v>
      </c>
      <c r="E14" s="5">
        <v>0</v>
      </c>
      <c r="F14" s="5">
        <v>1400</v>
      </c>
      <c r="G14" s="5">
        <f t="shared" si="0"/>
        <v>13025.3388</v>
      </c>
      <c r="H14" s="47">
        <v>2873.92</v>
      </c>
      <c r="I14" s="5">
        <f>(D14-E14-F14+G14+H14)*0.5%</f>
        <v>606.411294</v>
      </c>
      <c r="J14" s="6">
        <f>D14-E14-F14+G14+H14+I14</f>
        <v>121888.670094</v>
      </c>
      <c r="K14" s="15">
        <f>J14-G14</f>
        <v>108863.331294</v>
      </c>
      <c r="L14" s="64" t="s">
        <v>163</v>
      </c>
      <c r="M14" s="64"/>
      <c r="N14" s="135">
        <v>600</v>
      </c>
    </row>
    <row r="15" spans="1:14" ht="17.25" thickBot="1">
      <c r="A15" s="13" t="s">
        <v>198</v>
      </c>
      <c r="B15" s="166" t="s">
        <v>23</v>
      </c>
      <c r="C15" s="27">
        <v>3</v>
      </c>
      <c r="D15" s="92">
        <v>106780</v>
      </c>
      <c r="E15" s="5">
        <v>0</v>
      </c>
      <c r="F15" s="5">
        <v>1400</v>
      </c>
      <c r="G15" s="5">
        <f t="shared" si="0"/>
        <v>13024.967999999999</v>
      </c>
      <c r="H15" s="47">
        <v>2873.92</v>
      </c>
      <c r="I15" s="5">
        <f>(D15-E15-F15+G15+H15)*0.5%</f>
        <v>606.39443999999992</v>
      </c>
      <c r="J15" s="6">
        <f>D15-E15-F15+G15+H15+I15</f>
        <v>121885.28244</v>
      </c>
      <c r="K15" s="15">
        <f>J15-G15</f>
        <v>108860.31444</v>
      </c>
      <c r="L15" s="64" t="s">
        <v>164</v>
      </c>
      <c r="M15" s="64"/>
      <c r="N15" s="135">
        <v>700</v>
      </c>
    </row>
    <row r="16" spans="1:14" ht="17.25" thickBot="1">
      <c r="A16" s="13" t="s">
        <v>7</v>
      </c>
      <c r="B16" s="166" t="s">
        <v>19</v>
      </c>
      <c r="C16" s="27">
        <v>3</v>
      </c>
      <c r="D16" s="92">
        <v>107918</v>
      </c>
      <c r="E16" s="114">
        <v>0</v>
      </c>
      <c r="F16" s="5">
        <v>1400</v>
      </c>
      <c r="G16" s="5">
        <f t="shared" si="0"/>
        <v>13165.624799999998</v>
      </c>
      <c r="H16" s="47">
        <v>2873.92</v>
      </c>
      <c r="I16" s="5">
        <f t="shared" ref="I16:I27" si="1">(D16-E16-F16+G16+H16)*0.5%</f>
        <v>612.78772399999991</v>
      </c>
      <c r="J16" s="6">
        <f t="shared" ref="J16:J27" si="2">D16-E16-F16+G16+H16+I16</f>
        <v>123170.33252399998</v>
      </c>
      <c r="K16" s="15">
        <f t="shared" ref="K16:K27" si="3">J16-G16</f>
        <v>110004.70772399998</v>
      </c>
      <c r="L16" s="64" t="s">
        <v>165</v>
      </c>
      <c r="M16" s="64"/>
      <c r="N16" s="135">
        <v>800</v>
      </c>
    </row>
    <row r="17" spans="1:14" ht="17.25" thickBot="1">
      <c r="A17" s="13" t="s">
        <v>20</v>
      </c>
      <c r="B17" s="166" t="s">
        <v>21</v>
      </c>
      <c r="C17" s="27">
        <v>11</v>
      </c>
      <c r="D17" s="92">
        <v>109761</v>
      </c>
      <c r="E17" s="5">
        <v>0</v>
      </c>
      <c r="F17" s="5">
        <v>1400</v>
      </c>
      <c r="G17" s="5">
        <f t="shared" si="0"/>
        <v>13393.419599999999</v>
      </c>
      <c r="H17" s="47">
        <v>2873.92</v>
      </c>
      <c r="I17" s="5">
        <f t="shared" si="1"/>
        <v>623.14169800000002</v>
      </c>
      <c r="J17" s="6">
        <f t="shared" si="2"/>
        <v>125251.481298</v>
      </c>
      <c r="K17" s="15">
        <f t="shared" si="3"/>
        <v>111858.061698</v>
      </c>
      <c r="L17" s="79" t="s">
        <v>166</v>
      </c>
      <c r="M17" s="79"/>
      <c r="N17" s="136">
        <v>900</v>
      </c>
    </row>
    <row r="18" spans="1:14" ht="13.5" thickBot="1">
      <c r="A18" s="13" t="s">
        <v>199</v>
      </c>
      <c r="B18" s="166" t="s">
        <v>89</v>
      </c>
      <c r="C18" s="27">
        <v>12</v>
      </c>
      <c r="D18" s="92">
        <v>112893</v>
      </c>
      <c r="E18" s="5">
        <v>0</v>
      </c>
      <c r="F18" s="5">
        <v>1400</v>
      </c>
      <c r="G18" s="5">
        <f t="shared" si="0"/>
        <v>13780.534799999999</v>
      </c>
      <c r="H18" s="47">
        <v>2873.92</v>
      </c>
      <c r="I18" s="5">
        <f t="shared" si="1"/>
        <v>640.73727399999996</v>
      </c>
      <c r="J18" s="6">
        <f t="shared" si="2"/>
        <v>128788.19207399999</v>
      </c>
      <c r="K18" s="15">
        <f t="shared" si="3"/>
        <v>115007.657274</v>
      </c>
    </row>
    <row r="19" spans="1:14" ht="17.25" thickBot="1">
      <c r="A19" s="13" t="s">
        <v>123</v>
      </c>
      <c r="B19" s="166" t="s">
        <v>122</v>
      </c>
      <c r="C19" s="27">
        <v>1.9</v>
      </c>
      <c r="D19" s="92">
        <v>113741</v>
      </c>
      <c r="E19" s="5">
        <v>0</v>
      </c>
      <c r="F19" s="5">
        <v>1400</v>
      </c>
      <c r="G19" s="5">
        <f t="shared" si="0"/>
        <v>13885.347599999999</v>
      </c>
      <c r="H19" s="47">
        <v>2873.92</v>
      </c>
      <c r="I19" s="5">
        <f t="shared" si="1"/>
        <v>645.50133799999992</v>
      </c>
      <c r="J19" s="6">
        <f t="shared" si="2"/>
        <v>129745.76893799999</v>
      </c>
      <c r="K19" s="15">
        <f t="shared" si="3"/>
        <v>115860.421338</v>
      </c>
      <c r="L19" s="68"/>
      <c r="M19" s="68"/>
      <c r="N19" s="69"/>
    </row>
    <row r="20" spans="1:14" ht="17.25" thickBot="1">
      <c r="A20" s="13" t="s">
        <v>199</v>
      </c>
      <c r="B20" s="166" t="s">
        <v>124</v>
      </c>
      <c r="C20" s="27"/>
      <c r="D20" s="92">
        <v>109709</v>
      </c>
      <c r="E20" s="5">
        <v>0</v>
      </c>
      <c r="F20" s="5">
        <v>1400</v>
      </c>
      <c r="G20" s="5">
        <f t="shared" si="0"/>
        <v>13386.992399999999</v>
      </c>
      <c r="H20" s="47">
        <v>2873.92</v>
      </c>
      <c r="I20" s="5">
        <f>(D20-E20-F20+G20+H20)*0.5%</f>
        <v>622.84956199999999</v>
      </c>
      <c r="J20" s="6">
        <f>D20-E20-F20+G20+H20+I20</f>
        <v>125192.761962</v>
      </c>
      <c r="K20" s="15">
        <f>J20-G20</f>
        <v>111805.769562</v>
      </c>
      <c r="L20" s="68"/>
      <c r="M20" s="68"/>
      <c r="N20" s="69"/>
    </row>
    <row r="21" spans="1:14" ht="17.25" thickBot="1">
      <c r="A21" s="13" t="s">
        <v>133</v>
      </c>
      <c r="B21" s="166" t="s">
        <v>132</v>
      </c>
      <c r="C21" s="27">
        <v>12</v>
      </c>
      <c r="D21" s="92">
        <v>110275</v>
      </c>
      <c r="E21" s="5">
        <v>0</v>
      </c>
      <c r="F21" s="5">
        <v>1400</v>
      </c>
      <c r="G21" s="5">
        <f t="shared" si="0"/>
        <v>13456.949999999999</v>
      </c>
      <c r="H21" s="47">
        <v>2873.92</v>
      </c>
      <c r="I21" s="5">
        <f>(D21-E21-F21+G21+H21)*0.5%</f>
        <v>626.02935000000002</v>
      </c>
      <c r="J21" s="6">
        <f>D21-E21-F21+G21+H21+I21</f>
        <v>125831.89934999999</v>
      </c>
      <c r="K21" s="15">
        <f>J21-G21</f>
        <v>112374.94935</v>
      </c>
      <c r="L21" s="19"/>
      <c r="M21" s="68"/>
      <c r="N21" s="69"/>
    </row>
    <row r="22" spans="1:14" ht="17.25" thickBot="1">
      <c r="A22" s="13" t="s">
        <v>133</v>
      </c>
      <c r="B22" s="166" t="s">
        <v>134</v>
      </c>
      <c r="C22" s="27">
        <v>12</v>
      </c>
      <c r="D22" s="92">
        <v>110653</v>
      </c>
      <c r="E22" s="5">
        <v>0</v>
      </c>
      <c r="F22" s="5">
        <v>1400</v>
      </c>
      <c r="G22" s="5">
        <f t="shared" si="0"/>
        <v>13503.670799999998</v>
      </c>
      <c r="H22" s="47">
        <v>2873.92</v>
      </c>
      <c r="I22" s="5">
        <f>(D22-E22-F22+G22+H22)*0.5%</f>
        <v>628.15295400000002</v>
      </c>
      <c r="J22" s="6">
        <f>D22-E22-F22+G22+H22+I22</f>
        <v>126258.743754</v>
      </c>
      <c r="K22" s="15">
        <f>J22-G22</f>
        <v>112755.072954</v>
      </c>
      <c r="L22" s="68"/>
      <c r="M22" s="68"/>
      <c r="N22" s="69"/>
    </row>
    <row r="23" spans="1:14" ht="17.25" thickBot="1">
      <c r="A23" s="13" t="s">
        <v>133</v>
      </c>
      <c r="B23" s="166" t="s">
        <v>196</v>
      </c>
      <c r="C23" s="27">
        <v>10</v>
      </c>
      <c r="D23" s="92">
        <v>111950</v>
      </c>
      <c r="E23" s="5">
        <v>0</v>
      </c>
      <c r="F23" s="5">
        <v>1400</v>
      </c>
      <c r="G23" s="5">
        <f t="shared" si="0"/>
        <v>13663.979999999998</v>
      </c>
      <c r="H23" s="47">
        <v>2873.92</v>
      </c>
      <c r="I23" s="5">
        <f>(D23-E23-F23+G23+H23)*0.5%</f>
        <v>635.43949999999995</v>
      </c>
      <c r="J23" s="6">
        <f>D23-E23-F23+G23+H23+I23</f>
        <v>127723.33949999999</v>
      </c>
      <c r="K23" s="15">
        <f>J23-G23</f>
        <v>114059.35949999999</v>
      </c>
      <c r="L23" s="68"/>
      <c r="M23" s="68"/>
      <c r="N23" s="69"/>
    </row>
    <row r="24" spans="1:14" ht="17.25" thickBot="1">
      <c r="A24" s="13" t="s">
        <v>133</v>
      </c>
      <c r="B24" s="166" t="s">
        <v>104</v>
      </c>
      <c r="C24" s="27">
        <v>3</v>
      </c>
      <c r="D24" s="92">
        <v>110159</v>
      </c>
      <c r="E24" s="5">
        <v>0</v>
      </c>
      <c r="F24" s="5">
        <v>1400</v>
      </c>
      <c r="G24" s="5">
        <f t="shared" si="0"/>
        <v>13442.612399999998</v>
      </c>
      <c r="H24" s="47">
        <v>2873.92</v>
      </c>
      <c r="I24" s="5">
        <f t="shared" si="1"/>
        <v>625.37766199999999</v>
      </c>
      <c r="J24" s="6">
        <f t="shared" si="2"/>
        <v>125700.910062</v>
      </c>
      <c r="K24" s="15">
        <f t="shared" si="3"/>
        <v>112258.297662</v>
      </c>
      <c r="L24" s="68"/>
      <c r="M24" s="68"/>
      <c r="N24" s="69"/>
    </row>
    <row r="25" spans="1:14" ht="17.25" thickBot="1">
      <c r="A25" s="13" t="s">
        <v>133</v>
      </c>
      <c r="B25" s="166" t="s">
        <v>113</v>
      </c>
      <c r="C25" s="27">
        <v>8</v>
      </c>
      <c r="D25" s="92">
        <v>114686</v>
      </c>
      <c r="E25" s="5">
        <v>0</v>
      </c>
      <c r="F25" s="5">
        <v>1400</v>
      </c>
      <c r="G25" s="5">
        <f t="shared" si="0"/>
        <v>14002.149599999999</v>
      </c>
      <c r="H25" s="47">
        <v>2873.92</v>
      </c>
      <c r="I25" s="5">
        <f t="shared" si="1"/>
        <v>650.81034799999998</v>
      </c>
      <c r="J25" s="6">
        <f t="shared" si="2"/>
        <v>130812.879948</v>
      </c>
      <c r="K25" s="15">
        <f t="shared" si="3"/>
        <v>116810.730348</v>
      </c>
      <c r="L25" s="68"/>
      <c r="M25" s="68"/>
      <c r="N25" s="69"/>
    </row>
    <row r="26" spans="1:14" ht="17.25" thickBot="1">
      <c r="A26" s="13" t="s">
        <v>133</v>
      </c>
      <c r="B26" s="166" t="s">
        <v>131</v>
      </c>
      <c r="C26" s="27"/>
      <c r="D26" s="92">
        <v>110408</v>
      </c>
      <c r="E26" s="5">
        <v>0</v>
      </c>
      <c r="F26" s="5">
        <v>1400</v>
      </c>
      <c r="G26" s="5">
        <f t="shared" si="0"/>
        <v>13473.388799999999</v>
      </c>
      <c r="H26" s="47">
        <v>2873.92</v>
      </c>
      <c r="I26" s="5">
        <f>(D26-E26-F26+G26+H26)*0.5%</f>
        <v>626.77654400000006</v>
      </c>
      <c r="J26" s="6">
        <f>D26-E26-F26+G26+H26+I26</f>
        <v>125982.08534399999</v>
      </c>
      <c r="K26" s="15">
        <f>J26-G26</f>
        <v>112508.69654399999</v>
      </c>
      <c r="L26" s="68"/>
      <c r="M26" s="68"/>
      <c r="N26" s="69"/>
    </row>
    <row r="27" spans="1:14" ht="17.25" thickBot="1">
      <c r="A27" s="74" t="s">
        <v>125</v>
      </c>
      <c r="B27" s="166" t="s">
        <v>127</v>
      </c>
      <c r="C27" s="27" t="s">
        <v>128</v>
      </c>
      <c r="D27" s="92">
        <v>108670</v>
      </c>
      <c r="E27" s="5">
        <v>0</v>
      </c>
      <c r="F27" s="5">
        <v>1400</v>
      </c>
      <c r="G27" s="5">
        <f t="shared" si="0"/>
        <v>13258.571999999998</v>
      </c>
      <c r="H27" s="47">
        <v>2873.92</v>
      </c>
      <c r="I27" s="5">
        <f t="shared" si="1"/>
        <v>617.01246000000003</v>
      </c>
      <c r="J27" s="6">
        <f t="shared" si="2"/>
        <v>124019.50446</v>
      </c>
      <c r="K27" s="15">
        <f t="shared" si="3"/>
        <v>110760.93246</v>
      </c>
      <c r="L27" s="68"/>
      <c r="M27" s="68"/>
      <c r="N27" s="69"/>
    </row>
    <row r="28" spans="1:14" ht="13.5" thickBot="1">
      <c r="A28" s="13" t="s">
        <v>2</v>
      </c>
      <c r="B28" s="166" t="s">
        <v>94</v>
      </c>
      <c r="C28" s="27" t="s">
        <v>30</v>
      </c>
      <c r="D28" s="92">
        <v>100008</v>
      </c>
      <c r="E28" s="5">
        <v>0</v>
      </c>
      <c r="F28" s="5">
        <v>0</v>
      </c>
      <c r="G28" s="5">
        <f t="shared" si="0"/>
        <v>12360.988799999999</v>
      </c>
      <c r="H28" s="47">
        <v>2873.92</v>
      </c>
      <c r="I28" s="5">
        <f>(D28-E28-F28+G28+H28)*0.5%</f>
        <v>576.21454399999993</v>
      </c>
      <c r="J28" s="6">
        <f>D28-E28-F28+G28+H28+I28</f>
        <v>115819.12334399999</v>
      </c>
      <c r="K28" s="15">
        <f>J28-G28</f>
        <v>103458.134544</v>
      </c>
    </row>
    <row r="29" spans="1:14" ht="13.5" thickBot="1">
      <c r="A29" s="20" t="s">
        <v>2</v>
      </c>
      <c r="B29" s="167" t="s">
        <v>95</v>
      </c>
      <c r="C29" s="28" t="s">
        <v>30</v>
      </c>
      <c r="D29" s="95">
        <v>100008</v>
      </c>
      <c r="E29" s="22">
        <v>0</v>
      </c>
      <c r="F29" s="22">
        <v>0</v>
      </c>
      <c r="G29" s="22">
        <f t="shared" si="0"/>
        <v>12360.988799999999</v>
      </c>
      <c r="H29" s="47">
        <v>2873.92</v>
      </c>
      <c r="I29" s="22">
        <f>(D29-E29-F29+G29+H29)*0.5%</f>
        <v>576.21454399999993</v>
      </c>
      <c r="J29" s="32">
        <f>D29-E29-F29+G29+H29+I29</f>
        <v>115819.12334399999</v>
      </c>
      <c r="K29" s="23">
        <f>J29-G29</f>
        <v>103458.134544</v>
      </c>
    </row>
    <row r="30" spans="1:14" ht="13.5" thickBot="1">
      <c r="B30" s="3"/>
      <c r="D30" s="7"/>
      <c r="E30" s="7"/>
      <c r="F30" s="7"/>
      <c r="G30" s="7"/>
      <c r="H30" s="7"/>
      <c r="I30" s="7"/>
      <c r="J30" s="8"/>
    </row>
    <row r="31" spans="1:14" ht="16.5" thickBot="1">
      <c r="A31" s="257" t="s">
        <v>24</v>
      </c>
      <c r="B31" s="258"/>
      <c r="C31" s="258"/>
      <c r="D31" s="258"/>
      <c r="E31" s="258"/>
      <c r="F31" s="258"/>
      <c r="G31" s="258"/>
      <c r="H31" s="258"/>
      <c r="I31" s="258"/>
      <c r="J31" s="258"/>
      <c r="K31" s="101"/>
    </row>
    <row r="32" spans="1:14" ht="13.5" customHeight="1" thickBot="1">
      <c r="A32" s="261" t="s">
        <v>15</v>
      </c>
      <c r="B32" s="262"/>
      <c r="C32" s="162" t="s">
        <v>8</v>
      </c>
      <c r="D32" s="42" t="s">
        <v>0</v>
      </c>
      <c r="E32" s="42" t="s">
        <v>75</v>
      </c>
      <c r="F32" s="42" t="s">
        <v>16</v>
      </c>
      <c r="G32" s="42" t="s">
        <v>141</v>
      </c>
      <c r="H32" s="42" t="s">
        <v>18</v>
      </c>
      <c r="I32" s="42" t="s">
        <v>17</v>
      </c>
      <c r="J32" s="43" t="s">
        <v>1</v>
      </c>
      <c r="K32" s="178" t="s">
        <v>74</v>
      </c>
      <c r="L32" s="239" t="s">
        <v>167</v>
      </c>
      <c r="M32" s="240"/>
      <c r="N32" s="241"/>
    </row>
    <row r="33" spans="1:14" ht="13.5" customHeight="1" thickBot="1">
      <c r="A33" s="163" t="s">
        <v>7</v>
      </c>
      <c r="B33" s="165" t="s">
        <v>25</v>
      </c>
      <c r="C33" s="46">
        <v>0.9</v>
      </c>
      <c r="D33" s="104">
        <v>108524</v>
      </c>
      <c r="E33" s="47">
        <v>0</v>
      </c>
      <c r="F33" s="47">
        <v>1400</v>
      </c>
      <c r="G33" s="47">
        <f>(D33-E33-F33)*12.36%</f>
        <v>13240.526399999999</v>
      </c>
      <c r="H33" s="47">
        <v>2873.92</v>
      </c>
      <c r="I33" s="47">
        <f t="shared" ref="I33:I56" si="4">(D33-E33-F33+G33+H33)*0.5%</f>
        <v>616.19223199999999</v>
      </c>
      <c r="J33" s="48">
        <f t="shared" ref="J33:J56" si="5">D33-E33-F33+G33+H33+I33</f>
        <v>123854.638632</v>
      </c>
      <c r="K33" s="49">
        <f t="shared" ref="K33:K56" si="6">J33-G33</f>
        <v>110614.112232</v>
      </c>
      <c r="L33" s="242"/>
      <c r="M33" s="243"/>
      <c r="N33" s="244"/>
    </row>
    <row r="34" spans="1:14" ht="17.25" thickBot="1">
      <c r="A34" s="164" t="s">
        <v>136</v>
      </c>
      <c r="B34" s="166" t="s">
        <v>135</v>
      </c>
      <c r="C34" s="27">
        <v>1</v>
      </c>
      <c r="D34" s="92">
        <v>110216</v>
      </c>
      <c r="E34" s="5">
        <v>0</v>
      </c>
      <c r="F34" s="5">
        <v>1400</v>
      </c>
      <c r="G34" s="5">
        <f t="shared" ref="G34:G56" si="7">(D34-E34-F34)*12.36%</f>
        <v>13449.657599999999</v>
      </c>
      <c r="H34" s="47">
        <v>2873.92</v>
      </c>
      <c r="I34" s="5">
        <f>(D34-E34-F34+G34+H34)*0.5%</f>
        <v>625.69788800000003</v>
      </c>
      <c r="J34" s="6">
        <f>D34-E34-F34+G34+H34+I34</f>
        <v>125765.275488</v>
      </c>
      <c r="K34" s="15">
        <f>J34-G34</f>
        <v>112315.61788800001</v>
      </c>
      <c r="L34" s="61" t="s">
        <v>168</v>
      </c>
      <c r="M34" s="62"/>
      <c r="N34" s="134">
        <v>300</v>
      </c>
    </row>
    <row r="35" spans="1:14" ht="17.25" thickBot="1">
      <c r="A35" s="164" t="s">
        <v>139</v>
      </c>
      <c r="B35" s="166" t="s">
        <v>137</v>
      </c>
      <c r="C35" s="27">
        <v>1.2</v>
      </c>
      <c r="D35" s="92">
        <v>108970</v>
      </c>
      <c r="E35" s="92">
        <v>0</v>
      </c>
      <c r="F35" s="5">
        <v>1400</v>
      </c>
      <c r="G35" s="5">
        <f t="shared" si="7"/>
        <v>13295.651999999998</v>
      </c>
      <c r="H35" s="47">
        <v>2873.92</v>
      </c>
      <c r="I35" s="92">
        <f>(D35-E35-F35+G35+H35)*0.5%</f>
        <v>618.69785999999999</v>
      </c>
      <c r="J35" s="106">
        <f>D35-E35-F35+G35+H35+I35</f>
        <v>124358.26986</v>
      </c>
      <c r="K35" s="107">
        <f>J35-G35</f>
        <v>111062.61786</v>
      </c>
      <c r="L35" s="63" t="s">
        <v>169</v>
      </c>
      <c r="M35" s="64"/>
      <c r="N35" s="135">
        <v>400</v>
      </c>
    </row>
    <row r="36" spans="1:14" ht="17.25" thickBot="1">
      <c r="A36" s="168" t="s">
        <v>6</v>
      </c>
      <c r="B36" s="151" t="s">
        <v>12</v>
      </c>
      <c r="C36" s="27">
        <v>8</v>
      </c>
      <c r="D36" s="92">
        <v>109469</v>
      </c>
      <c r="E36" s="5">
        <v>0</v>
      </c>
      <c r="F36" s="5">
        <v>1400</v>
      </c>
      <c r="G36" s="5">
        <f t="shared" si="7"/>
        <v>13357.328399999999</v>
      </c>
      <c r="H36" s="47">
        <v>2873.92</v>
      </c>
      <c r="I36" s="5">
        <f t="shared" si="4"/>
        <v>621.50124200000005</v>
      </c>
      <c r="J36" s="6">
        <f t="shared" si="5"/>
        <v>124921.749642</v>
      </c>
      <c r="K36" s="15">
        <f t="shared" si="6"/>
        <v>111564.421242</v>
      </c>
      <c r="L36" s="63" t="s">
        <v>170</v>
      </c>
      <c r="M36" s="64"/>
      <c r="N36" s="135">
        <v>500</v>
      </c>
    </row>
    <row r="37" spans="1:14" ht="17.25" thickBot="1">
      <c r="A37" s="168" t="s">
        <v>6</v>
      </c>
      <c r="B37" s="151" t="s">
        <v>140</v>
      </c>
      <c r="C37" s="27">
        <v>8</v>
      </c>
      <c r="D37" s="92">
        <v>110961</v>
      </c>
      <c r="E37" s="5">
        <v>0</v>
      </c>
      <c r="F37" s="5">
        <v>1400</v>
      </c>
      <c r="G37" s="5">
        <f t="shared" si="7"/>
        <v>13541.739599999999</v>
      </c>
      <c r="H37" s="47">
        <v>2873.92</v>
      </c>
      <c r="I37" s="5">
        <f t="shared" si="4"/>
        <v>629.88329799999997</v>
      </c>
      <c r="J37" s="6">
        <f t="shared" si="5"/>
        <v>126606.542898</v>
      </c>
      <c r="K37" s="15">
        <f t="shared" si="6"/>
        <v>113064.803298</v>
      </c>
      <c r="L37" s="63" t="s">
        <v>171</v>
      </c>
      <c r="M37" s="64"/>
      <c r="N37" s="135">
        <v>600</v>
      </c>
    </row>
    <row r="38" spans="1:14" ht="17.25" thickBot="1">
      <c r="A38" s="168" t="s">
        <v>26</v>
      </c>
      <c r="B38" s="151" t="s">
        <v>27</v>
      </c>
      <c r="C38" s="27">
        <v>8</v>
      </c>
      <c r="D38" s="92">
        <v>106773</v>
      </c>
      <c r="E38" s="5">
        <v>0</v>
      </c>
      <c r="F38" s="5">
        <v>1400</v>
      </c>
      <c r="G38" s="5">
        <f t="shared" si="7"/>
        <v>13024.102799999999</v>
      </c>
      <c r="H38" s="47">
        <v>2873.92</v>
      </c>
      <c r="I38" s="5">
        <f t="shared" si="4"/>
        <v>606.35511399999996</v>
      </c>
      <c r="J38" s="6">
        <f t="shared" si="5"/>
        <v>121877.377914</v>
      </c>
      <c r="K38" s="15">
        <f t="shared" si="6"/>
        <v>108853.275114</v>
      </c>
      <c r="L38" s="63" t="s">
        <v>172</v>
      </c>
      <c r="M38" s="64"/>
      <c r="N38" s="135">
        <v>700</v>
      </c>
    </row>
    <row r="39" spans="1:14" s="189" customFormat="1" ht="17.25" thickBot="1">
      <c r="A39" s="223" t="s">
        <v>26</v>
      </c>
      <c r="B39" s="224" t="s">
        <v>112</v>
      </c>
      <c r="C39" s="27">
        <v>18</v>
      </c>
      <c r="D39" s="92">
        <v>108971</v>
      </c>
      <c r="E39" s="219">
        <v>0</v>
      </c>
      <c r="F39" s="219">
        <v>1400</v>
      </c>
      <c r="G39" s="219">
        <f t="shared" si="7"/>
        <v>13295.775599999999</v>
      </c>
      <c r="H39" s="47">
        <v>2873.92</v>
      </c>
      <c r="I39" s="219">
        <f t="shared" si="4"/>
        <v>618.70347800000002</v>
      </c>
      <c r="J39" s="220">
        <f t="shared" si="5"/>
        <v>124359.39907799999</v>
      </c>
      <c r="K39" s="221">
        <f t="shared" si="6"/>
        <v>111063.62347799999</v>
      </c>
      <c r="L39" s="63" t="s">
        <v>173</v>
      </c>
      <c r="M39" s="64"/>
      <c r="N39" s="135">
        <v>750</v>
      </c>
    </row>
    <row r="40" spans="1:14" s="189" customFormat="1" ht="17.25" thickBot="1">
      <c r="A40" s="225" t="s">
        <v>10</v>
      </c>
      <c r="B40" s="226" t="s">
        <v>9</v>
      </c>
      <c r="C40" s="27">
        <v>1.2</v>
      </c>
      <c r="D40" s="92">
        <v>109249</v>
      </c>
      <c r="E40" s="219">
        <v>0</v>
      </c>
      <c r="F40" s="219">
        <v>1400</v>
      </c>
      <c r="G40" s="219">
        <f t="shared" si="7"/>
        <v>13330.136399999999</v>
      </c>
      <c r="H40" s="47">
        <v>2873.92</v>
      </c>
      <c r="I40" s="219">
        <f t="shared" si="4"/>
        <v>620.26528200000007</v>
      </c>
      <c r="J40" s="220">
        <f t="shared" si="5"/>
        <v>124673.32168199999</v>
      </c>
      <c r="K40" s="221">
        <f t="shared" si="6"/>
        <v>111343.18528199999</v>
      </c>
      <c r="L40" s="227" t="s">
        <v>174</v>
      </c>
      <c r="M40" s="79"/>
      <c r="N40" s="136">
        <v>800</v>
      </c>
    </row>
    <row r="41" spans="1:14" s="189" customFormat="1" ht="17.25" thickBot="1">
      <c r="A41" s="225" t="s">
        <v>78</v>
      </c>
      <c r="B41" s="226" t="s">
        <v>76</v>
      </c>
      <c r="C41" s="27">
        <v>0.35</v>
      </c>
      <c r="D41" s="92">
        <v>114484</v>
      </c>
      <c r="E41" s="219">
        <v>0</v>
      </c>
      <c r="F41" s="219">
        <v>1400</v>
      </c>
      <c r="G41" s="219">
        <f t="shared" si="7"/>
        <v>13977.182399999998</v>
      </c>
      <c r="H41" s="47">
        <v>2873.92</v>
      </c>
      <c r="I41" s="219">
        <f t="shared" si="4"/>
        <v>649.67551199999991</v>
      </c>
      <c r="J41" s="220">
        <f t="shared" si="5"/>
        <v>130584.77791199999</v>
      </c>
      <c r="K41" s="221">
        <f t="shared" si="6"/>
        <v>116607.595512</v>
      </c>
      <c r="M41" s="68"/>
    </row>
    <row r="42" spans="1:14" s="189" customFormat="1" ht="13.5" thickBot="1">
      <c r="A42" s="225" t="s">
        <v>79</v>
      </c>
      <c r="B42" s="166" t="s">
        <v>77</v>
      </c>
      <c r="C42" s="27">
        <v>0.12</v>
      </c>
      <c r="D42" s="92">
        <v>117270</v>
      </c>
      <c r="E42" s="219">
        <v>2000</v>
      </c>
      <c r="F42" s="219">
        <v>1400</v>
      </c>
      <c r="G42" s="219">
        <f t="shared" si="7"/>
        <v>14074.331999999999</v>
      </c>
      <c r="H42" s="47">
        <v>2873.92</v>
      </c>
      <c r="I42" s="219">
        <f t="shared" si="4"/>
        <v>654.09126000000003</v>
      </c>
      <c r="J42" s="220">
        <f t="shared" si="5"/>
        <v>131472.34325999999</v>
      </c>
      <c r="K42" s="221">
        <f t="shared" si="6"/>
        <v>117398.01126</v>
      </c>
    </row>
    <row r="43" spans="1:14" s="189" customFormat="1" ht="17.25" thickBot="1">
      <c r="A43" s="225" t="s">
        <v>11</v>
      </c>
      <c r="B43" s="226" t="s">
        <v>150</v>
      </c>
      <c r="C43" s="27">
        <v>0.28000000000000003</v>
      </c>
      <c r="D43" s="92">
        <v>111003</v>
      </c>
      <c r="E43" s="219">
        <v>0</v>
      </c>
      <c r="F43" s="219">
        <v>1400</v>
      </c>
      <c r="G43" s="219">
        <f t="shared" si="7"/>
        <v>13546.930799999998</v>
      </c>
      <c r="H43" s="47">
        <v>2873.92</v>
      </c>
      <c r="I43" s="219">
        <f t="shared" si="4"/>
        <v>630.11925400000007</v>
      </c>
      <c r="J43" s="220">
        <f t="shared" si="5"/>
        <v>126653.970054</v>
      </c>
      <c r="K43" s="221">
        <f t="shared" si="6"/>
        <v>113107.039254</v>
      </c>
      <c r="L43" s="68"/>
      <c r="N43" s="69"/>
    </row>
    <row r="44" spans="1:14" s="189" customFormat="1" ht="17.25" thickBot="1">
      <c r="A44" s="225" t="s">
        <v>11</v>
      </c>
      <c r="B44" s="226" t="s">
        <v>149</v>
      </c>
      <c r="C44" s="27">
        <v>0.22</v>
      </c>
      <c r="D44" s="92">
        <v>111003</v>
      </c>
      <c r="E44" s="219">
        <v>0</v>
      </c>
      <c r="F44" s="219">
        <v>1400</v>
      </c>
      <c r="G44" s="219">
        <f>(D44-E44-F44)*12.36%</f>
        <v>13546.930799999998</v>
      </c>
      <c r="H44" s="47">
        <v>2873.92</v>
      </c>
      <c r="I44" s="219">
        <f>(D44-E44-F44+G44+H44)*0.5%</f>
        <v>630.11925400000007</v>
      </c>
      <c r="J44" s="220">
        <f>D44-E44-F44+G44+H44+I44</f>
        <v>126653.970054</v>
      </c>
      <c r="K44" s="221">
        <f>J44-G44</f>
        <v>113107.039254</v>
      </c>
      <c r="L44" s="68"/>
      <c r="N44" s="69"/>
    </row>
    <row r="45" spans="1:14" ht="17.25" thickBot="1">
      <c r="A45" s="168" t="s">
        <v>120</v>
      </c>
      <c r="B45" s="151" t="s">
        <v>121</v>
      </c>
      <c r="C45" s="27">
        <v>0.3</v>
      </c>
      <c r="D45" s="92">
        <v>111359</v>
      </c>
      <c r="E45" s="5">
        <v>0</v>
      </c>
      <c r="F45" s="5">
        <v>1400</v>
      </c>
      <c r="G45" s="5">
        <f t="shared" si="7"/>
        <v>13590.932399999998</v>
      </c>
      <c r="H45" s="47">
        <v>2873.92</v>
      </c>
      <c r="I45" s="5">
        <f t="shared" si="4"/>
        <v>632.11926199999994</v>
      </c>
      <c r="J45" s="6">
        <f t="shared" si="5"/>
        <v>127055.97166199998</v>
      </c>
      <c r="K45" s="15">
        <f t="shared" si="6"/>
        <v>113465.03926199998</v>
      </c>
      <c r="M45" s="68"/>
    </row>
    <row r="46" spans="1:14" ht="13.5" thickBot="1">
      <c r="A46" s="168" t="s">
        <v>36</v>
      </c>
      <c r="B46" s="151" t="s">
        <v>37</v>
      </c>
      <c r="C46" s="27">
        <v>0.43</v>
      </c>
      <c r="D46" s="92">
        <v>115440</v>
      </c>
      <c r="E46" s="5">
        <v>0</v>
      </c>
      <c r="F46" s="5">
        <v>1400</v>
      </c>
      <c r="G46" s="5">
        <f t="shared" si="7"/>
        <v>14095.343999999999</v>
      </c>
      <c r="H46" s="47">
        <v>2873.92</v>
      </c>
      <c r="I46" s="5">
        <f t="shared" si="4"/>
        <v>655.04632000000004</v>
      </c>
      <c r="J46" s="6">
        <f t="shared" si="5"/>
        <v>131664.31031999999</v>
      </c>
      <c r="K46" s="15">
        <f t="shared" si="6"/>
        <v>117568.96631999999</v>
      </c>
    </row>
    <row r="47" spans="1:14" ht="14.25" thickBot="1">
      <c r="A47" s="168" t="s">
        <v>36</v>
      </c>
      <c r="B47" s="151" t="s">
        <v>38</v>
      </c>
      <c r="C47" s="27">
        <v>0.33</v>
      </c>
      <c r="D47" s="92">
        <v>116985</v>
      </c>
      <c r="E47" s="5">
        <v>0</v>
      </c>
      <c r="F47" s="5">
        <v>1400</v>
      </c>
      <c r="G47" s="5">
        <f t="shared" si="7"/>
        <v>14286.305999999999</v>
      </c>
      <c r="H47" s="47">
        <v>2873.92</v>
      </c>
      <c r="I47" s="5">
        <f t="shared" si="4"/>
        <v>663.72613000000001</v>
      </c>
      <c r="J47" s="6">
        <f t="shared" si="5"/>
        <v>133408.95212999999</v>
      </c>
      <c r="K47" s="15">
        <f t="shared" si="6"/>
        <v>119122.64612999999</v>
      </c>
      <c r="L47" s="57" t="s">
        <v>83</v>
      </c>
    </row>
    <row r="48" spans="1:14" ht="13.5" thickBot="1">
      <c r="A48" s="168" t="s">
        <v>36</v>
      </c>
      <c r="B48" s="151" t="s">
        <v>118</v>
      </c>
      <c r="C48" s="27">
        <v>0.22</v>
      </c>
      <c r="D48" s="92">
        <v>116942</v>
      </c>
      <c r="E48" s="5">
        <v>0</v>
      </c>
      <c r="F48" s="5">
        <v>1400</v>
      </c>
      <c r="G48" s="5">
        <f t="shared" si="7"/>
        <v>14280.991199999999</v>
      </c>
      <c r="H48" s="47">
        <v>2873.92</v>
      </c>
      <c r="I48" s="5">
        <f t="shared" si="4"/>
        <v>663.484556</v>
      </c>
      <c r="J48" s="6">
        <f t="shared" si="5"/>
        <v>133360.39575600001</v>
      </c>
      <c r="K48" s="15">
        <f t="shared" si="6"/>
        <v>119079.40455600001</v>
      </c>
    </row>
    <row r="49" spans="1:15" ht="13.5" thickBot="1">
      <c r="A49" s="168" t="s">
        <v>36</v>
      </c>
      <c r="B49" s="166" t="s">
        <v>114</v>
      </c>
      <c r="C49" s="27"/>
      <c r="D49" s="92">
        <v>111529</v>
      </c>
      <c r="E49" s="5">
        <v>0</v>
      </c>
      <c r="F49" s="5">
        <v>1400</v>
      </c>
      <c r="G49" s="5">
        <f t="shared" si="7"/>
        <v>13611.944399999998</v>
      </c>
      <c r="H49" s="47">
        <v>2873.92</v>
      </c>
      <c r="I49" s="5">
        <f t="shared" si="4"/>
        <v>633.07432199999994</v>
      </c>
      <c r="J49" s="6">
        <f t="shared" si="5"/>
        <v>127247.93872199999</v>
      </c>
      <c r="K49" s="15">
        <f t="shared" si="6"/>
        <v>113635.994322</v>
      </c>
    </row>
    <row r="50" spans="1:15" ht="13.5" thickBot="1">
      <c r="A50" s="168" t="s">
        <v>36</v>
      </c>
      <c r="B50" s="166" t="s">
        <v>145</v>
      </c>
      <c r="C50" s="27"/>
      <c r="D50" s="92">
        <v>115628</v>
      </c>
      <c r="E50" s="5">
        <v>0</v>
      </c>
      <c r="F50" s="5">
        <v>1400</v>
      </c>
      <c r="G50" s="5">
        <f>(D50-E50-F50)*12.36%</f>
        <v>14118.580799999998</v>
      </c>
      <c r="H50" s="47">
        <v>2873.92</v>
      </c>
      <c r="I50" s="5">
        <f>(D50-E50-F50+G50+H50)*0.5%</f>
        <v>656.10250400000007</v>
      </c>
      <c r="J50" s="6">
        <f>D50-E50-F50+G50+H50+I50</f>
        <v>131876.60330400002</v>
      </c>
      <c r="K50" s="15">
        <f>J50-G50</f>
        <v>117758.02250400002</v>
      </c>
    </row>
    <row r="51" spans="1:15" ht="13.5" thickBot="1">
      <c r="A51" s="164" t="s">
        <v>36</v>
      </c>
      <c r="B51" s="166" t="s">
        <v>138</v>
      </c>
      <c r="C51" s="27"/>
      <c r="D51" s="92">
        <v>111718</v>
      </c>
      <c r="E51" s="92">
        <v>0</v>
      </c>
      <c r="F51" s="5">
        <v>1400</v>
      </c>
      <c r="G51" s="5">
        <f t="shared" si="7"/>
        <v>13635.304799999998</v>
      </c>
      <c r="H51" s="47">
        <v>2873.92</v>
      </c>
      <c r="I51" s="92">
        <f>(D51-E51-F51+G51+H51)*0.5%</f>
        <v>634.136124</v>
      </c>
      <c r="J51" s="106">
        <f>D51-E51-F51+G51+H51+I51</f>
        <v>127461.36092399999</v>
      </c>
      <c r="K51" s="107">
        <f>J51-G51</f>
        <v>113826.056124</v>
      </c>
    </row>
    <row r="52" spans="1:15" ht="13.5" thickBot="1">
      <c r="A52" s="168" t="s">
        <v>2</v>
      </c>
      <c r="B52" s="151" t="s">
        <v>3</v>
      </c>
      <c r="C52" s="27" t="s">
        <v>30</v>
      </c>
      <c r="D52" s="92">
        <v>102653</v>
      </c>
      <c r="E52" s="5">
        <v>0</v>
      </c>
      <c r="F52" s="5">
        <v>0</v>
      </c>
      <c r="G52" s="5">
        <f t="shared" si="7"/>
        <v>12687.910799999998</v>
      </c>
      <c r="H52" s="47">
        <v>2873.92</v>
      </c>
      <c r="I52" s="5">
        <f t="shared" si="4"/>
        <v>591.07415400000002</v>
      </c>
      <c r="J52" s="6">
        <f t="shared" si="5"/>
        <v>118805.904954</v>
      </c>
      <c r="K52" s="15">
        <f t="shared" si="6"/>
        <v>106117.994154</v>
      </c>
    </row>
    <row r="53" spans="1:15" ht="13.5" thickBot="1">
      <c r="A53" s="168" t="s">
        <v>2</v>
      </c>
      <c r="B53" s="151" t="s">
        <v>4</v>
      </c>
      <c r="C53" s="27" t="s">
        <v>30</v>
      </c>
      <c r="D53" s="92">
        <v>104494</v>
      </c>
      <c r="E53" s="5">
        <v>0</v>
      </c>
      <c r="F53" s="5">
        <v>0</v>
      </c>
      <c r="G53" s="5">
        <f t="shared" si="7"/>
        <v>12915.4584</v>
      </c>
      <c r="H53" s="47">
        <v>2873.92</v>
      </c>
      <c r="I53" s="5">
        <f t="shared" si="4"/>
        <v>601.41689200000008</v>
      </c>
      <c r="J53" s="6">
        <f t="shared" si="5"/>
        <v>120884.795292</v>
      </c>
      <c r="K53" s="15">
        <f t="shared" si="6"/>
        <v>107969.33689199999</v>
      </c>
    </row>
    <row r="54" spans="1:15" ht="13.5" thickBot="1">
      <c r="A54" s="164" t="s">
        <v>2</v>
      </c>
      <c r="B54" s="166" t="s">
        <v>14</v>
      </c>
      <c r="C54" s="27" t="s">
        <v>30</v>
      </c>
      <c r="D54" s="92">
        <v>104443</v>
      </c>
      <c r="E54" s="5">
        <v>0</v>
      </c>
      <c r="F54" s="5">
        <v>0</v>
      </c>
      <c r="G54" s="5">
        <f t="shared" si="7"/>
        <v>12909.154799999998</v>
      </c>
      <c r="H54" s="47">
        <v>2873.92</v>
      </c>
      <c r="I54" s="5">
        <f t="shared" si="4"/>
        <v>601.13037400000007</v>
      </c>
      <c r="J54" s="6">
        <f t="shared" si="5"/>
        <v>120827.205174</v>
      </c>
      <c r="K54" s="15">
        <f t="shared" si="6"/>
        <v>107918.050374</v>
      </c>
    </row>
    <row r="55" spans="1:15" ht="13.5" thickBot="1">
      <c r="A55" s="168" t="s">
        <v>2</v>
      </c>
      <c r="B55" s="151" t="s">
        <v>5</v>
      </c>
      <c r="C55" s="27" t="s">
        <v>30</v>
      </c>
      <c r="D55" s="92">
        <v>102295</v>
      </c>
      <c r="E55" s="5">
        <v>0</v>
      </c>
      <c r="F55" s="5">
        <v>0</v>
      </c>
      <c r="G55" s="5">
        <f t="shared" si="7"/>
        <v>12643.661999999998</v>
      </c>
      <c r="H55" s="47">
        <v>2873.92</v>
      </c>
      <c r="I55" s="5">
        <f t="shared" si="4"/>
        <v>589.06290999999999</v>
      </c>
      <c r="J55" s="6">
        <f t="shared" si="5"/>
        <v>118401.64490999999</v>
      </c>
      <c r="K55" s="15">
        <f t="shared" si="6"/>
        <v>105757.98290999999</v>
      </c>
    </row>
    <row r="56" spans="1:15" ht="13.5" thickBot="1">
      <c r="A56" s="169" t="s">
        <v>2</v>
      </c>
      <c r="B56" s="170" t="s">
        <v>31</v>
      </c>
      <c r="C56" s="28" t="s">
        <v>30</v>
      </c>
      <c r="D56" s="93">
        <v>106525</v>
      </c>
      <c r="E56" s="52">
        <v>0</v>
      </c>
      <c r="F56" s="52">
        <v>0</v>
      </c>
      <c r="G56" s="22">
        <f t="shared" si="7"/>
        <v>13166.489999999998</v>
      </c>
      <c r="H56" s="47">
        <v>2873.92</v>
      </c>
      <c r="I56" s="22">
        <f t="shared" si="4"/>
        <v>612.82704999999999</v>
      </c>
      <c r="J56" s="32">
        <f t="shared" si="5"/>
        <v>123178.23705</v>
      </c>
      <c r="K56" s="23">
        <f t="shared" si="6"/>
        <v>110011.74705000001</v>
      </c>
      <c r="O56" s="188"/>
    </row>
    <row r="57" spans="1:15" ht="13.5" thickBot="1">
      <c r="B57" s="3"/>
      <c r="D57" s="7"/>
      <c r="E57" s="7"/>
      <c r="F57" s="7"/>
      <c r="G57" s="7"/>
      <c r="H57" s="7"/>
      <c r="I57" s="7"/>
      <c r="J57" s="8"/>
    </row>
    <row r="58" spans="1:15" ht="16.5" thickBot="1">
      <c r="A58" s="236" t="s">
        <v>28</v>
      </c>
      <c r="B58" s="263"/>
      <c r="C58" s="263"/>
      <c r="D58" s="263"/>
      <c r="E58" s="263"/>
      <c r="F58" s="263"/>
      <c r="G58" s="263"/>
      <c r="H58" s="263"/>
      <c r="I58" s="263"/>
      <c r="J58" s="264"/>
      <c r="K58" s="101"/>
    </row>
    <row r="59" spans="1:15" ht="13.5" thickBot="1">
      <c r="A59" s="234" t="s">
        <v>15</v>
      </c>
      <c r="B59" s="233"/>
      <c r="C59" s="42" t="s">
        <v>8</v>
      </c>
      <c r="D59" s="42" t="s">
        <v>0</v>
      </c>
      <c r="E59" s="42" t="s">
        <v>75</v>
      </c>
      <c r="F59" s="42" t="s">
        <v>16</v>
      </c>
      <c r="G59" s="42" t="s">
        <v>141</v>
      </c>
      <c r="H59" s="42" t="s">
        <v>18</v>
      </c>
      <c r="I59" s="42" t="s">
        <v>17</v>
      </c>
      <c r="J59" s="43" t="s">
        <v>1</v>
      </c>
      <c r="K59" s="178" t="s">
        <v>74</v>
      </c>
    </row>
    <row r="60" spans="1:15" ht="13.5" thickBot="1">
      <c r="A60" s="171" t="s">
        <v>33</v>
      </c>
      <c r="B60" s="109" t="s">
        <v>91</v>
      </c>
      <c r="C60" s="46">
        <v>0.92</v>
      </c>
      <c r="D60" s="111">
        <v>111359</v>
      </c>
      <c r="E60" s="112">
        <v>0</v>
      </c>
      <c r="F60" s="47">
        <v>1400</v>
      </c>
      <c r="G60" s="47">
        <f>(D60-E60-F60)*12.36%</f>
        <v>13590.932399999998</v>
      </c>
      <c r="H60" s="47">
        <v>2873.92</v>
      </c>
      <c r="I60" s="47">
        <f t="shared" ref="I60:I69" si="8">(D60-E60-F60+G60+H60)*0.5%</f>
        <v>632.11926199999994</v>
      </c>
      <c r="J60" s="48">
        <f t="shared" ref="J60:J69" si="9">D60-E60-F60+G60+H60+I60</f>
        <v>127055.97166199998</v>
      </c>
      <c r="K60" s="49">
        <f t="shared" ref="K60:K69" si="10">J60-G60</f>
        <v>113465.03926199998</v>
      </c>
      <c r="M60" s="124"/>
      <c r="N60" s="124"/>
      <c r="O60" s="230"/>
    </row>
    <row r="61" spans="1:15" ht="13.5" thickBot="1">
      <c r="A61" s="172" t="s">
        <v>33</v>
      </c>
      <c r="B61" s="24" t="s">
        <v>90</v>
      </c>
      <c r="C61" s="27">
        <v>2</v>
      </c>
      <c r="D61" s="97">
        <v>111359</v>
      </c>
      <c r="E61" s="17">
        <v>0</v>
      </c>
      <c r="F61" s="5">
        <v>1400</v>
      </c>
      <c r="G61" s="5">
        <f t="shared" ref="G61:G69" si="11">(D61-E61-F61)*12.36%</f>
        <v>13590.932399999998</v>
      </c>
      <c r="H61" s="47">
        <v>2873.92</v>
      </c>
      <c r="I61" s="5">
        <f t="shared" si="8"/>
        <v>632.11926199999994</v>
      </c>
      <c r="J61" s="6">
        <f t="shared" si="9"/>
        <v>127055.97166199998</v>
      </c>
      <c r="K61" s="15">
        <f t="shared" si="10"/>
        <v>113465.03926199998</v>
      </c>
      <c r="M61" s="124"/>
      <c r="N61" s="124"/>
      <c r="O61" s="230"/>
    </row>
    <row r="62" spans="1:15" ht="13.5" thickBot="1">
      <c r="A62" s="172" t="s">
        <v>33</v>
      </c>
      <c r="B62" s="24" t="s">
        <v>158</v>
      </c>
      <c r="C62" s="27">
        <v>2</v>
      </c>
      <c r="D62" s="97">
        <v>111857</v>
      </c>
      <c r="E62" s="17">
        <v>0</v>
      </c>
      <c r="F62" s="5">
        <v>1400</v>
      </c>
      <c r="G62" s="5">
        <f t="shared" si="11"/>
        <v>13652.485199999999</v>
      </c>
      <c r="H62" s="47">
        <v>2873.92</v>
      </c>
      <c r="I62" s="5">
        <f>(D62-E62-F62+G62+H62)*0.5%</f>
        <v>634.91702599999996</v>
      </c>
      <c r="J62" s="6">
        <f>D62-E62-F62+G62+H62+I62</f>
        <v>127618.32222599999</v>
      </c>
      <c r="K62" s="15">
        <f>J62-G62</f>
        <v>113965.83702599999</v>
      </c>
      <c r="M62" s="124"/>
      <c r="N62" s="124"/>
      <c r="O62" s="230"/>
    </row>
    <row r="63" spans="1:15" ht="13.5" thickBot="1">
      <c r="A63" s="173" t="s">
        <v>82</v>
      </c>
      <c r="B63" s="24" t="s">
        <v>13</v>
      </c>
      <c r="C63" s="27">
        <v>4.2</v>
      </c>
      <c r="D63" s="97">
        <v>110961</v>
      </c>
      <c r="E63" s="17">
        <v>0</v>
      </c>
      <c r="F63" s="5">
        <v>1400</v>
      </c>
      <c r="G63" s="5">
        <f t="shared" si="11"/>
        <v>13541.739599999999</v>
      </c>
      <c r="H63" s="47">
        <v>2873.92</v>
      </c>
      <c r="I63" s="5">
        <f t="shared" si="8"/>
        <v>629.88329799999997</v>
      </c>
      <c r="J63" s="6">
        <f t="shared" si="9"/>
        <v>126606.542898</v>
      </c>
      <c r="K63" s="15">
        <f t="shared" si="10"/>
        <v>113064.803298</v>
      </c>
      <c r="M63" s="124"/>
      <c r="N63" s="124"/>
      <c r="O63" s="230"/>
    </row>
    <row r="64" spans="1:15" ht="13.5" thickBot="1">
      <c r="A64" s="173" t="s">
        <v>40</v>
      </c>
      <c r="B64" s="24" t="s">
        <v>39</v>
      </c>
      <c r="C64" s="27">
        <v>6.5</v>
      </c>
      <c r="D64" s="97">
        <v>113847</v>
      </c>
      <c r="E64" s="17">
        <v>0</v>
      </c>
      <c r="F64" s="5">
        <v>1400</v>
      </c>
      <c r="G64" s="5">
        <f t="shared" si="11"/>
        <v>13898.449199999999</v>
      </c>
      <c r="H64" s="47">
        <v>2873.92</v>
      </c>
      <c r="I64" s="5">
        <f t="shared" si="8"/>
        <v>646.09684600000003</v>
      </c>
      <c r="J64" s="6">
        <f t="shared" si="9"/>
        <v>129865.466046</v>
      </c>
      <c r="K64" s="15">
        <f t="shared" si="10"/>
        <v>115967.016846</v>
      </c>
      <c r="M64" s="124"/>
      <c r="N64" s="124"/>
      <c r="O64" s="230"/>
    </row>
    <row r="65" spans="1:15" ht="13.5" thickBot="1">
      <c r="A65" s="173" t="s">
        <v>88</v>
      </c>
      <c r="B65" s="24" t="s">
        <v>87</v>
      </c>
      <c r="C65" s="27">
        <v>30</v>
      </c>
      <c r="D65" s="97">
        <v>114298</v>
      </c>
      <c r="E65" s="17">
        <v>0</v>
      </c>
      <c r="F65" s="5">
        <v>1400</v>
      </c>
      <c r="G65" s="5">
        <f t="shared" si="11"/>
        <v>13954.192799999999</v>
      </c>
      <c r="H65" s="47">
        <v>2873.92</v>
      </c>
      <c r="I65" s="5">
        <f t="shared" si="8"/>
        <v>648.63056400000005</v>
      </c>
      <c r="J65" s="6">
        <f t="shared" si="9"/>
        <v>130374.74336400001</v>
      </c>
      <c r="K65" s="15">
        <f t="shared" si="10"/>
        <v>116420.550564</v>
      </c>
      <c r="L65" s="65"/>
      <c r="M65" s="124"/>
      <c r="N65" s="124"/>
      <c r="O65" s="230"/>
    </row>
    <row r="66" spans="1:15" ht="13.5" thickBot="1">
      <c r="A66" s="173" t="s">
        <v>81</v>
      </c>
      <c r="B66" s="24" t="s">
        <v>80</v>
      </c>
      <c r="C66" s="27">
        <v>50</v>
      </c>
      <c r="D66" s="97">
        <v>114597</v>
      </c>
      <c r="E66" s="17">
        <v>0</v>
      </c>
      <c r="F66" s="5">
        <v>1400</v>
      </c>
      <c r="G66" s="5">
        <f t="shared" si="11"/>
        <v>13991.149199999998</v>
      </c>
      <c r="H66" s="47">
        <v>2873.92</v>
      </c>
      <c r="I66" s="5">
        <f t="shared" si="8"/>
        <v>650.31034599999998</v>
      </c>
      <c r="J66" s="6">
        <f t="shared" si="9"/>
        <v>130712.379546</v>
      </c>
      <c r="K66" s="15">
        <f t="shared" si="10"/>
        <v>116721.230346</v>
      </c>
      <c r="M66" s="124"/>
      <c r="N66" s="124"/>
      <c r="O66" s="230"/>
    </row>
    <row r="67" spans="1:15" ht="13.5" thickBot="1">
      <c r="A67" s="173" t="s">
        <v>2</v>
      </c>
      <c r="B67" s="24" t="s">
        <v>32</v>
      </c>
      <c r="C67" s="27" t="s">
        <v>30</v>
      </c>
      <c r="D67" s="97">
        <v>106483</v>
      </c>
      <c r="E67" s="17">
        <v>0</v>
      </c>
      <c r="F67" s="17">
        <v>0</v>
      </c>
      <c r="G67" s="5">
        <f t="shared" si="11"/>
        <v>13161.298799999999</v>
      </c>
      <c r="H67" s="47">
        <v>2873.92</v>
      </c>
      <c r="I67" s="5">
        <f t="shared" si="8"/>
        <v>612.591094</v>
      </c>
      <c r="J67" s="6">
        <f t="shared" si="9"/>
        <v>123130.80989400001</v>
      </c>
      <c r="K67" s="15">
        <f t="shared" si="10"/>
        <v>109969.511094</v>
      </c>
      <c r="M67" s="124"/>
      <c r="N67" s="124"/>
      <c r="O67" s="230"/>
    </row>
    <row r="68" spans="1:15" ht="13.5" thickBot="1">
      <c r="A68" s="173" t="s">
        <v>2</v>
      </c>
      <c r="B68" s="24" t="s">
        <v>34</v>
      </c>
      <c r="C68" s="27" t="s">
        <v>30</v>
      </c>
      <c r="D68" s="97">
        <v>108175</v>
      </c>
      <c r="E68" s="17">
        <v>0</v>
      </c>
      <c r="F68" s="17">
        <v>0</v>
      </c>
      <c r="G68" s="5">
        <f t="shared" si="11"/>
        <v>13370.429999999998</v>
      </c>
      <c r="H68" s="47">
        <v>2873.92</v>
      </c>
      <c r="I68" s="5">
        <f t="shared" si="8"/>
        <v>622.09674999999993</v>
      </c>
      <c r="J68" s="6">
        <f t="shared" si="9"/>
        <v>125041.44674999999</v>
      </c>
      <c r="K68" s="15">
        <f t="shared" si="10"/>
        <v>111671.01675</v>
      </c>
      <c r="M68" s="124"/>
      <c r="N68" s="124"/>
      <c r="O68" s="230"/>
    </row>
    <row r="69" spans="1:15" ht="13.5" thickBot="1">
      <c r="A69" s="174" t="s">
        <v>2</v>
      </c>
      <c r="B69" s="53" t="s">
        <v>35</v>
      </c>
      <c r="C69" s="28" t="s">
        <v>30</v>
      </c>
      <c r="D69" s="98">
        <v>107628</v>
      </c>
      <c r="E69" s="26">
        <v>0</v>
      </c>
      <c r="F69" s="26">
        <v>0</v>
      </c>
      <c r="G69" s="22">
        <f t="shared" si="11"/>
        <v>13302.8208</v>
      </c>
      <c r="H69" s="47">
        <v>2873.92</v>
      </c>
      <c r="I69" s="22">
        <f t="shared" si="8"/>
        <v>619.02370400000007</v>
      </c>
      <c r="J69" s="32">
        <f t="shared" si="9"/>
        <v>124423.76450400001</v>
      </c>
      <c r="K69" s="23">
        <f t="shared" si="10"/>
        <v>111120.943704</v>
      </c>
      <c r="M69" s="124"/>
      <c r="N69" s="124"/>
      <c r="O69" s="230"/>
    </row>
    <row r="70" spans="1:15">
      <c r="M70" s="77"/>
      <c r="O70" s="77"/>
    </row>
    <row r="71" spans="1:15" ht="13.5">
      <c r="A71" s="57"/>
      <c r="M71" s="77"/>
      <c r="O71" s="77"/>
    </row>
    <row r="72" spans="1:15">
      <c r="M72" s="77"/>
      <c r="O72" s="77"/>
    </row>
  </sheetData>
  <mergeCells count="15">
    <mergeCell ref="L9:N10"/>
    <mergeCell ref="L32:N33"/>
    <mergeCell ref="A9:K9"/>
    <mergeCell ref="A10:I10"/>
    <mergeCell ref="A11:B11"/>
    <mergeCell ref="A59:B59"/>
    <mergeCell ref="A31:J31"/>
    <mergeCell ref="A32:B32"/>
    <mergeCell ref="A58:J58"/>
    <mergeCell ref="B5:K5"/>
    <mergeCell ref="A6:K6"/>
    <mergeCell ref="A2:L2"/>
    <mergeCell ref="A1:K1"/>
    <mergeCell ref="B3:K3"/>
    <mergeCell ref="B4:K4"/>
  </mergeCells>
  <phoneticPr fontId="28" type="noConversion"/>
  <pageMargins left="0.70866141732283505" right="0.70866141732283505" top="0.24803149599999999" bottom="0.24803149599999999" header="0.31496062992126" footer="0.31496062992126"/>
  <pageSetup paperSize="9" scale="5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0"/>
  <sheetViews>
    <sheetView topLeftCell="A49" workbookViewId="0">
      <selection activeCell="E38" sqref="E38"/>
    </sheetView>
  </sheetViews>
  <sheetFormatPr defaultRowHeight="12.75"/>
  <cols>
    <col min="1" max="1" width="14.5703125" customWidth="1"/>
    <col min="2" max="2" width="24.85546875" bestFit="1" customWidth="1"/>
    <col min="3" max="3" width="6.28515625" bestFit="1" customWidth="1"/>
    <col min="4" max="4" width="9.28515625" customWidth="1"/>
    <col min="5" max="5" width="8.5703125" customWidth="1"/>
    <col min="6" max="6" width="10.28515625" customWidth="1"/>
    <col min="7" max="7" width="11.7109375" bestFit="1" customWidth="1"/>
    <col min="8" max="8" width="8.7109375" customWidth="1"/>
  </cols>
  <sheetData>
    <row r="1" spans="1:8" ht="13.5" thickBot="1"/>
    <row r="2" spans="1:8" ht="23.25">
      <c r="A2" s="260" t="s">
        <v>110</v>
      </c>
      <c r="B2" s="260"/>
      <c r="C2" s="260"/>
      <c r="D2" s="260"/>
      <c r="E2" s="260"/>
      <c r="F2" s="260"/>
      <c r="G2" s="260"/>
      <c r="H2" s="272"/>
    </row>
    <row r="3" spans="1:8" ht="16.5">
      <c r="A3" s="85" t="s">
        <v>111</v>
      </c>
      <c r="B3" s="85"/>
      <c r="C3" s="85"/>
      <c r="D3" s="85"/>
      <c r="E3" s="85"/>
      <c r="F3" s="85"/>
      <c r="G3" s="85"/>
      <c r="H3" s="142"/>
    </row>
    <row r="4" spans="1:8" ht="15">
      <c r="A4" s="247" t="s">
        <v>106</v>
      </c>
      <c r="B4" s="247"/>
      <c r="C4" s="247"/>
      <c r="D4" s="247"/>
      <c r="E4" s="247"/>
      <c r="F4" s="247"/>
      <c r="G4" s="247"/>
      <c r="H4" s="143"/>
    </row>
    <row r="5" spans="1:8" ht="15">
      <c r="A5" s="247" t="s">
        <v>107</v>
      </c>
      <c r="B5" s="247"/>
      <c r="C5" s="247"/>
      <c r="D5" s="247"/>
      <c r="E5" s="247"/>
      <c r="F5" s="247"/>
      <c r="G5" s="247"/>
      <c r="H5" s="143"/>
    </row>
    <row r="6" spans="1:8" ht="15">
      <c r="A6" s="247" t="s">
        <v>108</v>
      </c>
      <c r="B6" s="247"/>
      <c r="C6" s="247"/>
      <c r="D6" s="247"/>
      <c r="E6" s="247"/>
      <c r="F6" s="247"/>
      <c r="G6" s="247"/>
      <c r="H6" s="143"/>
    </row>
    <row r="7" spans="1:8" ht="18">
      <c r="A7" s="267" t="s">
        <v>109</v>
      </c>
      <c r="B7" s="267"/>
      <c r="C7" s="267"/>
      <c r="D7" s="267"/>
      <c r="E7" s="267"/>
      <c r="F7" s="267"/>
      <c r="G7" s="267"/>
      <c r="H7" s="268"/>
    </row>
    <row r="8" spans="1:8" ht="18.75" thickBot="1">
      <c r="A8" s="144"/>
      <c r="B8" s="144"/>
      <c r="C8" s="144"/>
      <c r="D8" s="144"/>
      <c r="E8" s="144"/>
      <c r="F8" s="144"/>
      <c r="G8" s="144"/>
      <c r="H8" s="145"/>
    </row>
    <row r="9" spans="1:8" ht="15.75" thickBot="1">
      <c r="A9" s="146" t="s">
        <v>204</v>
      </c>
      <c r="B9" s="147"/>
      <c r="C9" s="147"/>
      <c r="D9" s="147"/>
      <c r="E9" s="147"/>
      <c r="F9" s="147"/>
      <c r="G9" s="148"/>
      <c r="H9" s="149"/>
    </row>
    <row r="10" spans="1:8" ht="16.5" thickBot="1">
      <c r="A10" s="269" t="s">
        <v>29</v>
      </c>
      <c r="B10" s="270"/>
      <c r="C10" s="270"/>
      <c r="D10" s="270"/>
      <c r="E10" s="270"/>
      <c r="F10" s="270"/>
      <c r="G10" s="271"/>
    </row>
    <row r="11" spans="1:8" ht="13.5" thickBot="1">
      <c r="A11" s="232" t="s">
        <v>15</v>
      </c>
      <c r="B11" s="233"/>
      <c r="C11" s="43" t="s">
        <v>8</v>
      </c>
      <c r="D11" s="159" t="s">
        <v>0</v>
      </c>
      <c r="E11" s="159" t="s">
        <v>177</v>
      </c>
      <c r="F11" s="42" t="s">
        <v>141</v>
      </c>
      <c r="G11" s="160" t="s">
        <v>1</v>
      </c>
    </row>
    <row r="12" spans="1:8" ht="13.5" thickBot="1">
      <c r="A12" s="44" t="s">
        <v>198</v>
      </c>
      <c r="B12" s="45" t="s">
        <v>130</v>
      </c>
      <c r="C12" s="46">
        <v>11</v>
      </c>
      <c r="D12" s="104">
        <v>109596</v>
      </c>
      <c r="E12" s="115">
        <v>1400</v>
      </c>
      <c r="F12" s="104">
        <f t="shared" ref="F12:F29" si="0">(D12-E12)*12.36%</f>
        <v>13373.025599999999</v>
      </c>
      <c r="G12" s="150">
        <f>D12-E12+F12</f>
        <v>121569.02559999999</v>
      </c>
    </row>
    <row r="13" spans="1:8" ht="13.5" thickBot="1">
      <c r="A13" s="13" t="s">
        <v>198</v>
      </c>
      <c r="B13" s="4" t="s">
        <v>178</v>
      </c>
      <c r="C13" s="27" t="s">
        <v>129</v>
      </c>
      <c r="D13" s="92">
        <v>108946</v>
      </c>
      <c r="E13" s="115">
        <v>1400</v>
      </c>
      <c r="F13" s="92">
        <f t="shared" si="0"/>
        <v>13292.685599999999</v>
      </c>
      <c r="G13" s="161">
        <f t="shared" ref="G13:G29" si="1">D13-E13+F13</f>
        <v>120838.6856</v>
      </c>
    </row>
    <row r="14" spans="1:8" ht="13.5" thickBot="1">
      <c r="A14" s="13" t="s">
        <v>198</v>
      </c>
      <c r="B14" s="4" t="s">
        <v>22</v>
      </c>
      <c r="C14" s="27">
        <v>6</v>
      </c>
      <c r="D14" s="92">
        <v>110396</v>
      </c>
      <c r="E14" s="115">
        <v>1400</v>
      </c>
      <c r="F14" s="92">
        <f t="shared" si="0"/>
        <v>13471.905599999998</v>
      </c>
      <c r="G14" s="161">
        <f t="shared" si="1"/>
        <v>122467.9056</v>
      </c>
    </row>
    <row r="15" spans="1:8" ht="13.5" thickBot="1">
      <c r="A15" s="13" t="s">
        <v>198</v>
      </c>
      <c r="B15" s="4" t="s">
        <v>23</v>
      </c>
      <c r="C15" s="27">
        <v>3</v>
      </c>
      <c r="D15" s="92">
        <v>110396</v>
      </c>
      <c r="E15" s="115">
        <v>1400</v>
      </c>
      <c r="F15" s="92">
        <f t="shared" si="0"/>
        <v>13471.905599999998</v>
      </c>
      <c r="G15" s="161">
        <f t="shared" si="1"/>
        <v>122467.9056</v>
      </c>
    </row>
    <row r="16" spans="1:8" ht="13.5" thickBot="1">
      <c r="A16" s="13" t="s">
        <v>7</v>
      </c>
      <c r="B16" s="4" t="s">
        <v>19</v>
      </c>
      <c r="C16" s="27">
        <v>3</v>
      </c>
      <c r="D16" s="92">
        <v>112196</v>
      </c>
      <c r="E16" s="115">
        <v>1400</v>
      </c>
      <c r="F16" s="92">
        <f t="shared" si="0"/>
        <v>13694.385599999998</v>
      </c>
      <c r="G16" s="161">
        <f t="shared" si="1"/>
        <v>124490.38559999999</v>
      </c>
    </row>
    <row r="17" spans="1:7" ht="13.5" thickBot="1">
      <c r="A17" s="13" t="s">
        <v>20</v>
      </c>
      <c r="B17" s="4" t="s">
        <v>21</v>
      </c>
      <c r="C17" s="27">
        <v>11</v>
      </c>
      <c r="D17" s="92">
        <v>112296</v>
      </c>
      <c r="E17" s="115">
        <v>1400</v>
      </c>
      <c r="F17" s="92">
        <f t="shared" si="0"/>
        <v>13706.745599999998</v>
      </c>
      <c r="G17" s="161">
        <f t="shared" si="1"/>
        <v>124602.74559999999</v>
      </c>
    </row>
    <row r="18" spans="1:7" ht="13.5" thickBot="1">
      <c r="A18" s="13" t="s">
        <v>199</v>
      </c>
      <c r="B18" s="4" t="s">
        <v>89</v>
      </c>
      <c r="C18" s="27">
        <v>12</v>
      </c>
      <c r="D18" s="92">
        <v>116296</v>
      </c>
      <c r="E18" s="115">
        <v>1400</v>
      </c>
      <c r="F18" s="92">
        <f t="shared" si="0"/>
        <v>14201.145599999998</v>
      </c>
      <c r="G18" s="161">
        <f t="shared" si="1"/>
        <v>129097.1456</v>
      </c>
    </row>
    <row r="19" spans="1:7" ht="13.5" thickBot="1">
      <c r="A19" s="13" t="s">
        <v>199</v>
      </c>
      <c r="B19" s="4" t="s">
        <v>124</v>
      </c>
      <c r="C19" s="27"/>
      <c r="D19" s="92">
        <v>113096</v>
      </c>
      <c r="E19" s="115">
        <v>1400</v>
      </c>
      <c r="F19" s="92">
        <f t="shared" si="0"/>
        <v>13805.625599999999</v>
      </c>
      <c r="G19" s="161">
        <f t="shared" si="1"/>
        <v>125501.6256</v>
      </c>
    </row>
    <row r="20" spans="1:7" ht="13.5" thickBot="1">
      <c r="A20" s="13" t="s">
        <v>133</v>
      </c>
      <c r="B20" s="4" t="s">
        <v>132</v>
      </c>
      <c r="C20" s="27">
        <v>12</v>
      </c>
      <c r="D20" s="92">
        <v>113316</v>
      </c>
      <c r="E20" s="115">
        <v>1400</v>
      </c>
      <c r="F20" s="92">
        <f t="shared" si="0"/>
        <v>13832.817599999998</v>
      </c>
      <c r="G20" s="161">
        <f t="shared" si="1"/>
        <v>125748.81759999999</v>
      </c>
    </row>
    <row r="21" spans="1:7" ht="13.5" thickBot="1">
      <c r="A21" s="13" t="s">
        <v>133</v>
      </c>
      <c r="B21" s="4" t="s">
        <v>134</v>
      </c>
      <c r="C21" s="27">
        <v>12</v>
      </c>
      <c r="D21" s="92">
        <v>113696</v>
      </c>
      <c r="E21" s="115">
        <v>1400</v>
      </c>
      <c r="F21" s="92">
        <f t="shared" si="0"/>
        <v>13879.785599999999</v>
      </c>
      <c r="G21" s="161">
        <f t="shared" si="1"/>
        <v>126175.7856</v>
      </c>
    </row>
    <row r="22" spans="1:7" ht="13.5" thickBot="1">
      <c r="A22" s="13" t="s">
        <v>133</v>
      </c>
      <c r="B22" s="4" t="s">
        <v>179</v>
      </c>
      <c r="C22" s="27">
        <v>10</v>
      </c>
      <c r="D22" s="92">
        <v>114996</v>
      </c>
      <c r="E22" s="115">
        <v>1400</v>
      </c>
      <c r="F22" s="92">
        <f t="shared" si="0"/>
        <v>14040.465599999998</v>
      </c>
      <c r="G22" s="161">
        <f t="shared" si="1"/>
        <v>127636.4656</v>
      </c>
    </row>
    <row r="23" spans="1:7" ht="13.5" thickBot="1">
      <c r="A23" s="13" t="s">
        <v>123</v>
      </c>
      <c r="B23" s="4" t="s">
        <v>122</v>
      </c>
      <c r="C23" s="27">
        <v>1.9</v>
      </c>
      <c r="D23" s="92">
        <v>116796</v>
      </c>
      <c r="E23" s="115">
        <v>1400</v>
      </c>
      <c r="F23" s="92">
        <f t="shared" si="0"/>
        <v>14262.945599999999</v>
      </c>
      <c r="G23" s="161">
        <f t="shared" si="1"/>
        <v>129658.94560000001</v>
      </c>
    </row>
    <row r="24" spans="1:7" ht="13.5" thickBot="1">
      <c r="A24" s="13" t="s">
        <v>133</v>
      </c>
      <c r="B24" s="4" t="s">
        <v>104</v>
      </c>
      <c r="C24" s="27">
        <v>3</v>
      </c>
      <c r="D24" s="92">
        <v>113196</v>
      </c>
      <c r="E24" s="115">
        <v>1400</v>
      </c>
      <c r="F24" s="92">
        <f t="shared" si="0"/>
        <v>13817.985599999998</v>
      </c>
      <c r="G24" s="161">
        <f t="shared" si="1"/>
        <v>125613.9856</v>
      </c>
    </row>
    <row r="25" spans="1:7" ht="13.5" thickBot="1">
      <c r="A25" s="13" t="s">
        <v>133</v>
      </c>
      <c r="B25" s="4" t="s">
        <v>113</v>
      </c>
      <c r="C25" s="27">
        <v>8</v>
      </c>
      <c r="D25" s="92">
        <v>117746</v>
      </c>
      <c r="E25" s="115">
        <v>1400</v>
      </c>
      <c r="F25" s="92">
        <f t="shared" si="0"/>
        <v>14380.365599999999</v>
      </c>
      <c r="G25" s="161">
        <f t="shared" si="1"/>
        <v>130726.3656</v>
      </c>
    </row>
    <row r="26" spans="1:7" ht="13.5" thickBot="1">
      <c r="A26" s="13" t="s">
        <v>133</v>
      </c>
      <c r="B26" s="4" t="s">
        <v>131</v>
      </c>
      <c r="C26" s="27"/>
      <c r="D26" s="92">
        <v>113446</v>
      </c>
      <c r="E26" s="115">
        <v>1400</v>
      </c>
      <c r="F26" s="92">
        <f t="shared" si="0"/>
        <v>13848.885599999998</v>
      </c>
      <c r="G26" s="161">
        <f t="shared" si="1"/>
        <v>125894.88559999999</v>
      </c>
    </row>
    <row r="27" spans="1:7" ht="13.5" thickBot="1">
      <c r="A27" s="74" t="s">
        <v>125</v>
      </c>
      <c r="B27" s="4" t="s">
        <v>180</v>
      </c>
      <c r="C27" s="27" t="s">
        <v>128</v>
      </c>
      <c r="D27" s="92">
        <v>111746</v>
      </c>
      <c r="E27" s="115">
        <v>1400</v>
      </c>
      <c r="F27" s="92">
        <f t="shared" si="0"/>
        <v>13638.765599999999</v>
      </c>
      <c r="G27" s="161">
        <f t="shared" si="1"/>
        <v>123984.7656</v>
      </c>
    </row>
    <row r="28" spans="1:7" ht="13.5" thickBot="1">
      <c r="A28" s="13" t="s">
        <v>2</v>
      </c>
      <c r="B28" s="4" t="s">
        <v>94</v>
      </c>
      <c r="C28" s="27" t="s">
        <v>30</v>
      </c>
      <c r="D28" s="95">
        <v>103646</v>
      </c>
      <c r="E28" s="115">
        <v>0</v>
      </c>
      <c r="F28" s="92">
        <f t="shared" si="0"/>
        <v>12810.645599999998</v>
      </c>
      <c r="G28" s="161">
        <f t="shared" si="1"/>
        <v>116456.6456</v>
      </c>
    </row>
    <row r="29" spans="1:7" ht="13.5" thickBot="1">
      <c r="A29" s="20" t="s">
        <v>2</v>
      </c>
      <c r="B29" s="21" t="s">
        <v>95</v>
      </c>
      <c r="C29" s="28" t="s">
        <v>30</v>
      </c>
      <c r="D29" s="95">
        <v>103646</v>
      </c>
      <c r="E29" s="176">
        <v>0</v>
      </c>
      <c r="F29" s="95">
        <f t="shared" si="0"/>
        <v>12810.645599999998</v>
      </c>
      <c r="G29" s="139">
        <f t="shared" si="1"/>
        <v>116456.6456</v>
      </c>
    </row>
    <row r="30" spans="1:7" ht="13.5" thickBot="1">
      <c r="B30" s="3"/>
      <c r="D30" s="7"/>
      <c r="E30" s="7"/>
      <c r="F30" s="7"/>
      <c r="G30" s="7"/>
    </row>
    <row r="31" spans="1:7" ht="16.5" thickBot="1">
      <c r="A31" s="257" t="s">
        <v>24</v>
      </c>
      <c r="B31" s="258"/>
      <c r="C31" s="258"/>
      <c r="D31" s="258"/>
      <c r="E31" s="258"/>
      <c r="F31" s="258"/>
      <c r="G31" s="265"/>
    </row>
    <row r="32" spans="1:7" ht="13.5" thickBot="1">
      <c r="A32" s="245" t="s">
        <v>15</v>
      </c>
      <c r="B32" s="262"/>
      <c r="C32" s="162" t="s">
        <v>8</v>
      </c>
      <c r="D32" s="159" t="s">
        <v>0</v>
      </c>
      <c r="E32" s="159" t="s">
        <v>177</v>
      </c>
      <c r="F32" s="42" t="s">
        <v>141</v>
      </c>
      <c r="G32" s="160" t="s">
        <v>1</v>
      </c>
    </row>
    <row r="33" spans="1:7" ht="13.5" thickBot="1">
      <c r="A33" s="44" t="s">
        <v>7</v>
      </c>
      <c r="B33" s="45" t="s">
        <v>25</v>
      </c>
      <c r="C33" s="46">
        <v>0.9</v>
      </c>
      <c r="D33" s="104">
        <v>111301</v>
      </c>
      <c r="E33" s="115">
        <v>1400</v>
      </c>
      <c r="F33" s="104">
        <f t="shared" ref="F33:F56" si="2">(D33-E33)*12.36%</f>
        <v>13583.763599999998</v>
      </c>
      <c r="G33" s="150">
        <f t="shared" ref="G33:G56" si="3">D33-E33+F33</f>
        <v>123484.76360000001</v>
      </c>
    </row>
    <row r="34" spans="1:7" ht="13.5" thickBot="1">
      <c r="A34" s="13" t="s">
        <v>136</v>
      </c>
      <c r="B34" s="34" t="s">
        <v>135</v>
      </c>
      <c r="C34" s="35">
        <v>1</v>
      </c>
      <c r="D34" s="94">
        <v>112951</v>
      </c>
      <c r="E34" s="115">
        <v>1400</v>
      </c>
      <c r="F34" s="94">
        <f t="shared" si="2"/>
        <v>13787.703599999999</v>
      </c>
      <c r="G34" s="161">
        <f t="shared" si="3"/>
        <v>125338.70359999999</v>
      </c>
    </row>
    <row r="35" spans="1:7" ht="13.5" thickBot="1">
      <c r="A35" s="151" t="s">
        <v>139</v>
      </c>
      <c r="B35" s="34" t="s">
        <v>137</v>
      </c>
      <c r="C35" s="35">
        <v>1.2</v>
      </c>
      <c r="D35" s="94">
        <v>112001</v>
      </c>
      <c r="E35" s="115">
        <v>1400</v>
      </c>
      <c r="F35" s="94">
        <f t="shared" si="2"/>
        <v>13670.283599999999</v>
      </c>
      <c r="G35" s="161">
        <f t="shared" si="3"/>
        <v>124271.2836</v>
      </c>
    </row>
    <row r="36" spans="1:7" ht="13.5" thickBot="1">
      <c r="A36" s="151" t="s">
        <v>6</v>
      </c>
      <c r="B36" s="9" t="s">
        <v>12</v>
      </c>
      <c r="C36" s="27">
        <v>8</v>
      </c>
      <c r="D36" s="94">
        <v>112301</v>
      </c>
      <c r="E36" s="115">
        <v>1400</v>
      </c>
      <c r="F36" s="94">
        <f t="shared" si="2"/>
        <v>13707.363599999999</v>
      </c>
      <c r="G36" s="161">
        <f t="shared" si="3"/>
        <v>124608.3636</v>
      </c>
    </row>
    <row r="37" spans="1:7" ht="13.5" thickBot="1">
      <c r="A37" s="14" t="s">
        <v>6</v>
      </c>
      <c r="B37" s="9" t="s">
        <v>140</v>
      </c>
      <c r="C37" s="27">
        <v>8</v>
      </c>
      <c r="D37" s="94">
        <v>113801</v>
      </c>
      <c r="E37" s="115">
        <v>1400</v>
      </c>
      <c r="F37" s="94">
        <f t="shared" si="2"/>
        <v>13892.763599999998</v>
      </c>
      <c r="G37" s="161">
        <f t="shared" si="3"/>
        <v>126293.76360000001</v>
      </c>
    </row>
    <row r="38" spans="1:7" ht="13.5" thickBot="1">
      <c r="A38" s="14" t="s">
        <v>26</v>
      </c>
      <c r="B38" s="9" t="s">
        <v>27</v>
      </c>
      <c r="C38" s="27">
        <v>8</v>
      </c>
      <c r="D38" s="94">
        <v>109591</v>
      </c>
      <c r="E38" s="115">
        <v>1400</v>
      </c>
      <c r="F38" s="94">
        <f t="shared" si="2"/>
        <v>13372.407599999999</v>
      </c>
      <c r="G38" s="161">
        <f t="shared" si="3"/>
        <v>121563.40760000001</v>
      </c>
    </row>
    <row r="39" spans="1:7" ht="13.5" thickBot="1">
      <c r="A39" s="14" t="s">
        <v>26</v>
      </c>
      <c r="B39" s="9" t="s">
        <v>112</v>
      </c>
      <c r="C39" s="27">
        <v>18</v>
      </c>
      <c r="D39" s="94">
        <v>111801</v>
      </c>
      <c r="E39" s="115">
        <v>1400</v>
      </c>
      <c r="F39" s="94">
        <f t="shared" si="2"/>
        <v>13645.563599999999</v>
      </c>
      <c r="G39" s="161">
        <f t="shared" si="3"/>
        <v>124046.56359999999</v>
      </c>
    </row>
    <row r="40" spans="1:7" ht="13.5" thickBot="1">
      <c r="A40" s="14" t="s">
        <v>10</v>
      </c>
      <c r="B40" s="9" t="s">
        <v>9</v>
      </c>
      <c r="C40" s="27">
        <v>1.2</v>
      </c>
      <c r="D40" s="94">
        <v>112181</v>
      </c>
      <c r="E40" s="115">
        <v>1400</v>
      </c>
      <c r="F40" s="94">
        <f t="shared" si="2"/>
        <v>13692.531599999998</v>
      </c>
      <c r="G40" s="161">
        <f t="shared" si="3"/>
        <v>124473.5316</v>
      </c>
    </row>
    <row r="41" spans="1:7" ht="13.5" thickBot="1">
      <c r="A41" s="14" t="s">
        <v>78</v>
      </c>
      <c r="B41" s="9" t="s">
        <v>76</v>
      </c>
      <c r="C41" s="27">
        <v>0.35</v>
      </c>
      <c r="D41" s="94">
        <v>117341</v>
      </c>
      <c r="E41" s="115">
        <v>1400</v>
      </c>
      <c r="F41" s="94">
        <f t="shared" si="2"/>
        <v>14330.307599999998</v>
      </c>
      <c r="G41" s="161">
        <f t="shared" si="3"/>
        <v>130271.3076</v>
      </c>
    </row>
    <row r="42" spans="1:7" ht="13.5" thickBot="1">
      <c r="A42" s="14" t="s">
        <v>79</v>
      </c>
      <c r="B42" s="4" t="s">
        <v>77</v>
      </c>
      <c r="C42" s="27">
        <v>0.12</v>
      </c>
      <c r="D42" s="94">
        <v>118141</v>
      </c>
      <c r="E42" s="115">
        <v>1400</v>
      </c>
      <c r="F42" s="94">
        <f t="shared" si="2"/>
        <v>14429.187599999999</v>
      </c>
      <c r="G42" s="161">
        <f t="shared" si="3"/>
        <v>131170.1876</v>
      </c>
    </row>
    <row r="43" spans="1:7" ht="13.5" thickBot="1">
      <c r="A43" s="91" t="s">
        <v>11</v>
      </c>
      <c r="B43" s="102" t="s">
        <v>151</v>
      </c>
      <c r="C43" s="27">
        <v>0.28000000000000003</v>
      </c>
      <c r="D43" s="94">
        <v>113791</v>
      </c>
      <c r="E43" s="115">
        <v>1400</v>
      </c>
      <c r="F43" s="94">
        <f t="shared" si="2"/>
        <v>13891.527599999999</v>
      </c>
      <c r="G43" s="161">
        <f t="shared" si="3"/>
        <v>126282.5276</v>
      </c>
    </row>
    <row r="44" spans="1:7" ht="13.5" thickBot="1">
      <c r="A44" s="91" t="s">
        <v>11</v>
      </c>
      <c r="B44" s="102" t="s">
        <v>149</v>
      </c>
      <c r="C44" s="27">
        <v>0.22</v>
      </c>
      <c r="D44" s="94">
        <v>113791</v>
      </c>
      <c r="E44" s="115">
        <v>1400</v>
      </c>
      <c r="F44" s="94">
        <f t="shared" si="2"/>
        <v>13891.527599999999</v>
      </c>
      <c r="G44" s="161">
        <f t="shared" si="3"/>
        <v>126282.5276</v>
      </c>
    </row>
    <row r="45" spans="1:7" ht="13.5" thickBot="1">
      <c r="A45" s="14" t="s">
        <v>120</v>
      </c>
      <c r="B45" s="9" t="s">
        <v>121</v>
      </c>
      <c r="C45" s="27">
        <v>0.3</v>
      </c>
      <c r="D45" s="94">
        <v>114601</v>
      </c>
      <c r="E45" s="115">
        <v>1400</v>
      </c>
      <c r="F45" s="94">
        <f t="shared" si="2"/>
        <v>13991.643599999999</v>
      </c>
      <c r="G45" s="161">
        <f t="shared" si="3"/>
        <v>127192.6436</v>
      </c>
    </row>
    <row r="46" spans="1:7" ht="13.5" thickBot="1">
      <c r="A46" s="14" t="s">
        <v>36</v>
      </c>
      <c r="B46" s="9" t="s">
        <v>37</v>
      </c>
      <c r="C46" s="27">
        <v>0.43</v>
      </c>
      <c r="D46" s="94">
        <v>118151</v>
      </c>
      <c r="E46" s="115">
        <v>1400</v>
      </c>
      <c r="F46" s="94">
        <f t="shared" si="2"/>
        <v>14430.423599999998</v>
      </c>
      <c r="G46" s="161">
        <f t="shared" si="3"/>
        <v>131181.42360000001</v>
      </c>
    </row>
    <row r="47" spans="1:7" ht="13.5" thickBot="1">
      <c r="A47" s="14" t="s">
        <v>36</v>
      </c>
      <c r="B47" s="9" t="s">
        <v>118</v>
      </c>
      <c r="C47" s="27">
        <v>0.22</v>
      </c>
      <c r="D47" s="94">
        <v>119601</v>
      </c>
      <c r="E47" s="115">
        <v>1400</v>
      </c>
      <c r="F47" s="94">
        <f t="shared" si="2"/>
        <v>14609.643599999999</v>
      </c>
      <c r="G47" s="161">
        <f t="shared" si="3"/>
        <v>132810.64360000001</v>
      </c>
    </row>
    <row r="48" spans="1:7" ht="13.5" thickBot="1">
      <c r="A48" s="14" t="s">
        <v>36</v>
      </c>
      <c r="B48" s="9" t="s">
        <v>38</v>
      </c>
      <c r="C48" s="27">
        <v>0.33</v>
      </c>
      <c r="D48" s="94">
        <v>119644</v>
      </c>
      <c r="E48" s="115">
        <v>1400</v>
      </c>
      <c r="F48" s="94">
        <f t="shared" si="2"/>
        <v>14614.958399999998</v>
      </c>
      <c r="G48" s="161">
        <f t="shared" si="3"/>
        <v>132858.9584</v>
      </c>
    </row>
    <row r="49" spans="1:9" ht="13.5" thickBot="1">
      <c r="A49" s="13" t="s">
        <v>36</v>
      </c>
      <c r="B49" s="4" t="s">
        <v>114</v>
      </c>
      <c r="C49" s="27"/>
      <c r="D49" s="94">
        <v>113821</v>
      </c>
      <c r="E49" s="115">
        <v>1400</v>
      </c>
      <c r="F49" s="94">
        <f t="shared" si="2"/>
        <v>13895.235599999998</v>
      </c>
      <c r="G49" s="161">
        <f t="shared" si="3"/>
        <v>126316.2356</v>
      </c>
    </row>
    <row r="50" spans="1:9" ht="13.5" thickBot="1">
      <c r="A50" s="13" t="s">
        <v>36</v>
      </c>
      <c r="B50" s="4" t="s">
        <v>145</v>
      </c>
      <c r="C50" s="27"/>
      <c r="D50" s="94">
        <v>115991</v>
      </c>
      <c r="E50" s="115">
        <v>1400</v>
      </c>
      <c r="F50" s="94">
        <f t="shared" si="2"/>
        <v>14163.447599999998</v>
      </c>
      <c r="G50" s="161">
        <f t="shared" si="3"/>
        <v>128754.4476</v>
      </c>
    </row>
    <row r="51" spans="1:9" ht="13.5" thickBot="1">
      <c r="A51" s="13" t="s">
        <v>36</v>
      </c>
      <c r="B51" s="4" t="s">
        <v>138</v>
      </c>
      <c r="C51" s="27"/>
      <c r="D51" s="94">
        <v>114011</v>
      </c>
      <c r="E51" s="115">
        <v>1400</v>
      </c>
      <c r="F51" s="94">
        <f t="shared" si="2"/>
        <v>13918.719599999999</v>
      </c>
      <c r="G51" s="161">
        <f t="shared" si="3"/>
        <v>126529.7196</v>
      </c>
    </row>
    <row r="52" spans="1:9" ht="13.5" thickBot="1">
      <c r="A52" s="14" t="s">
        <v>2</v>
      </c>
      <c r="B52" s="9" t="s">
        <v>3</v>
      </c>
      <c r="C52" s="27" t="s">
        <v>30</v>
      </c>
      <c r="D52" s="94">
        <v>105401</v>
      </c>
      <c r="E52" s="115">
        <v>0</v>
      </c>
      <c r="F52" s="94">
        <f t="shared" si="2"/>
        <v>13027.563599999999</v>
      </c>
      <c r="G52" s="161">
        <f t="shared" si="3"/>
        <v>118428.56359999999</v>
      </c>
    </row>
    <row r="53" spans="1:9" ht="13.5" thickBot="1">
      <c r="A53" s="14" t="s">
        <v>2</v>
      </c>
      <c r="B53" s="9" t="s">
        <v>4</v>
      </c>
      <c r="C53" s="27" t="s">
        <v>30</v>
      </c>
      <c r="D53" s="94">
        <v>107301</v>
      </c>
      <c r="E53" s="115">
        <v>0</v>
      </c>
      <c r="F53" s="94">
        <f t="shared" si="2"/>
        <v>13262.403599999998</v>
      </c>
      <c r="G53" s="161">
        <f t="shared" si="3"/>
        <v>120563.40359999999</v>
      </c>
    </row>
    <row r="54" spans="1:9" ht="13.5" thickBot="1">
      <c r="A54" s="13" t="s">
        <v>2</v>
      </c>
      <c r="B54" s="4" t="s">
        <v>14</v>
      </c>
      <c r="C54" s="27" t="s">
        <v>30</v>
      </c>
      <c r="D54" s="94">
        <v>107351</v>
      </c>
      <c r="E54" s="115">
        <v>0</v>
      </c>
      <c r="F54" s="94">
        <f t="shared" si="2"/>
        <v>13268.583599999998</v>
      </c>
      <c r="G54" s="161">
        <f t="shared" si="3"/>
        <v>120619.5836</v>
      </c>
    </row>
    <row r="55" spans="1:9" ht="13.5" thickBot="1">
      <c r="A55" s="14" t="s">
        <v>2</v>
      </c>
      <c r="B55" s="9" t="s">
        <v>5</v>
      </c>
      <c r="C55" s="27" t="s">
        <v>30</v>
      </c>
      <c r="D55" s="94">
        <v>105091</v>
      </c>
      <c r="E55" s="115">
        <v>0</v>
      </c>
      <c r="F55" s="94">
        <f t="shared" si="2"/>
        <v>12989.247599999999</v>
      </c>
      <c r="G55" s="161">
        <f t="shared" si="3"/>
        <v>118080.2476</v>
      </c>
    </row>
    <row r="56" spans="1:9" ht="13.5" thickBot="1">
      <c r="A56" s="50" t="s">
        <v>2</v>
      </c>
      <c r="B56" s="51" t="s">
        <v>31</v>
      </c>
      <c r="C56" s="28" t="s">
        <v>30</v>
      </c>
      <c r="D56" s="105">
        <v>109291</v>
      </c>
      <c r="E56" s="176">
        <v>0</v>
      </c>
      <c r="F56" s="105">
        <f t="shared" si="2"/>
        <v>13508.367599999998</v>
      </c>
      <c r="G56" s="139">
        <f t="shared" si="3"/>
        <v>122799.3676</v>
      </c>
    </row>
    <row r="57" spans="1:9" ht="13.5" thickBot="1">
      <c r="B57" s="3"/>
      <c r="D57" s="7"/>
      <c r="E57" s="7"/>
      <c r="F57" s="7"/>
      <c r="G57" s="7"/>
    </row>
    <row r="58" spans="1:9" ht="16.5" thickBot="1">
      <c r="A58" s="236" t="s">
        <v>28</v>
      </c>
      <c r="B58" s="263"/>
      <c r="C58" s="263"/>
      <c r="D58" s="263"/>
      <c r="E58" s="263"/>
      <c r="F58" s="263"/>
      <c r="G58" s="266"/>
    </row>
    <row r="59" spans="1:9" ht="13.5" thickBot="1">
      <c r="A59" s="232" t="s">
        <v>15</v>
      </c>
      <c r="B59" s="233"/>
      <c r="C59" s="42" t="s">
        <v>8</v>
      </c>
      <c r="D59" s="159" t="s">
        <v>0</v>
      </c>
      <c r="E59" s="159" t="s">
        <v>177</v>
      </c>
      <c r="F59" s="42" t="s">
        <v>141</v>
      </c>
      <c r="G59" s="160" t="s">
        <v>1</v>
      </c>
    </row>
    <row r="60" spans="1:9" ht="13.5" thickBot="1">
      <c r="A60" s="109" t="s">
        <v>33</v>
      </c>
      <c r="B60" s="110" t="s">
        <v>91</v>
      </c>
      <c r="C60" s="46">
        <v>0.92</v>
      </c>
      <c r="D60" s="111">
        <v>114201</v>
      </c>
      <c r="E60" s="115">
        <v>1400</v>
      </c>
      <c r="F60" s="104">
        <f t="shared" ref="F60:F69" si="4">(D60-E60)*12.36%</f>
        <v>13942.203599999999</v>
      </c>
      <c r="G60" s="150">
        <f t="shared" ref="G60:G69" si="5">D60-E60+F60</f>
        <v>126743.20359999999</v>
      </c>
      <c r="I60" s="230"/>
    </row>
    <row r="61" spans="1:9" ht="13.5" thickBot="1">
      <c r="A61" s="54" t="s">
        <v>33</v>
      </c>
      <c r="B61" s="55" t="s">
        <v>90</v>
      </c>
      <c r="C61" s="35">
        <v>2</v>
      </c>
      <c r="D61" s="96">
        <v>114201</v>
      </c>
      <c r="E61" s="115">
        <v>1400</v>
      </c>
      <c r="F61" s="94">
        <f t="shared" si="4"/>
        <v>13942.203599999999</v>
      </c>
      <c r="G61" s="161">
        <f t="shared" si="5"/>
        <v>126743.20359999999</v>
      </c>
      <c r="I61" s="230"/>
    </row>
    <row r="62" spans="1:9" ht="13.5" thickBot="1">
      <c r="A62" s="54" t="s">
        <v>33</v>
      </c>
      <c r="B62" s="55" t="s">
        <v>158</v>
      </c>
      <c r="C62" s="35">
        <v>2</v>
      </c>
      <c r="D62" s="96">
        <v>114701</v>
      </c>
      <c r="E62" s="115">
        <v>1400</v>
      </c>
      <c r="F62" s="94">
        <f t="shared" si="4"/>
        <v>14004.003599999998</v>
      </c>
      <c r="G62" s="161">
        <f t="shared" si="5"/>
        <v>127305.0036</v>
      </c>
      <c r="I62" s="230"/>
    </row>
    <row r="63" spans="1:9" ht="13.5" thickBot="1">
      <c r="A63" s="24" t="s">
        <v>82</v>
      </c>
      <c r="B63" s="18" t="s">
        <v>13</v>
      </c>
      <c r="C63" s="27">
        <v>4.2</v>
      </c>
      <c r="D63" s="97">
        <v>113901</v>
      </c>
      <c r="E63" s="115">
        <v>1400</v>
      </c>
      <c r="F63" s="94">
        <f t="shared" si="4"/>
        <v>13905.123599999999</v>
      </c>
      <c r="G63" s="161">
        <f t="shared" si="5"/>
        <v>126406.12359999999</v>
      </c>
      <c r="I63" s="230"/>
    </row>
    <row r="64" spans="1:9" ht="13.5" thickBot="1">
      <c r="A64" s="24" t="s">
        <v>40</v>
      </c>
      <c r="B64" s="18" t="s">
        <v>39</v>
      </c>
      <c r="C64" s="27">
        <v>6.5</v>
      </c>
      <c r="D64" s="97">
        <v>116701</v>
      </c>
      <c r="E64" s="115">
        <v>1400</v>
      </c>
      <c r="F64" s="94">
        <f t="shared" si="4"/>
        <v>14251.203599999999</v>
      </c>
      <c r="G64" s="161">
        <f t="shared" si="5"/>
        <v>129552.20359999999</v>
      </c>
      <c r="I64" s="230"/>
    </row>
    <row r="65" spans="1:9" ht="13.5" thickBot="1">
      <c r="A65" s="24" t="s">
        <v>88</v>
      </c>
      <c r="B65" s="18" t="s">
        <v>87</v>
      </c>
      <c r="C65" s="27">
        <v>30</v>
      </c>
      <c r="D65" s="97">
        <v>117051</v>
      </c>
      <c r="E65" s="115">
        <v>1400</v>
      </c>
      <c r="F65" s="94">
        <f t="shared" si="4"/>
        <v>14294.463599999999</v>
      </c>
      <c r="G65" s="161">
        <f t="shared" si="5"/>
        <v>129945.4636</v>
      </c>
      <c r="I65" s="230"/>
    </row>
    <row r="66" spans="1:9" ht="13.5" thickBot="1">
      <c r="A66" s="24" t="s">
        <v>81</v>
      </c>
      <c r="B66" s="18" t="s">
        <v>80</v>
      </c>
      <c r="C66" s="27">
        <v>50</v>
      </c>
      <c r="D66" s="97">
        <v>117351</v>
      </c>
      <c r="E66" s="115">
        <v>1400</v>
      </c>
      <c r="F66" s="94">
        <f t="shared" si="4"/>
        <v>14331.543599999999</v>
      </c>
      <c r="G66" s="161">
        <f t="shared" si="5"/>
        <v>130282.5436</v>
      </c>
      <c r="I66" s="230"/>
    </row>
    <row r="67" spans="1:9" ht="13.5" thickBot="1">
      <c r="A67" s="24" t="s">
        <v>2</v>
      </c>
      <c r="B67" s="18" t="s">
        <v>32</v>
      </c>
      <c r="C67" s="27" t="s">
        <v>30</v>
      </c>
      <c r="D67" s="97">
        <v>109401</v>
      </c>
      <c r="E67" s="115">
        <v>0</v>
      </c>
      <c r="F67" s="94">
        <f t="shared" si="4"/>
        <v>13521.963599999999</v>
      </c>
      <c r="G67" s="161">
        <f t="shared" si="5"/>
        <v>122922.9636</v>
      </c>
      <c r="I67" s="230"/>
    </row>
    <row r="68" spans="1:9" ht="13.5" thickBot="1">
      <c r="A68" s="24" t="s">
        <v>2</v>
      </c>
      <c r="B68" s="18" t="s">
        <v>34</v>
      </c>
      <c r="C68" s="27" t="s">
        <v>30</v>
      </c>
      <c r="D68" s="97">
        <v>111001</v>
      </c>
      <c r="E68" s="115">
        <v>0</v>
      </c>
      <c r="F68" s="94">
        <f t="shared" si="4"/>
        <v>13719.723599999999</v>
      </c>
      <c r="G68" s="161">
        <f t="shared" si="5"/>
        <v>124720.7236</v>
      </c>
      <c r="I68" s="230"/>
    </row>
    <row r="69" spans="1:9" ht="13.5" thickBot="1">
      <c r="A69" s="53" t="s">
        <v>2</v>
      </c>
      <c r="B69" s="25" t="s">
        <v>35</v>
      </c>
      <c r="C69" s="28" t="s">
        <v>30</v>
      </c>
      <c r="D69" s="98">
        <v>110451</v>
      </c>
      <c r="E69" s="176">
        <v>0</v>
      </c>
      <c r="F69" s="105">
        <f t="shared" si="4"/>
        <v>13651.743599999998</v>
      </c>
      <c r="G69" s="139">
        <f t="shared" si="5"/>
        <v>124102.7436</v>
      </c>
      <c r="I69" s="230"/>
    </row>
    <row r="70" spans="1:9" ht="13.5" thickBot="1">
      <c r="A70" s="30"/>
      <c r="B70" s="2"/>
      <c r="C70" s="2"/>
      <c r="D70" s="2"/>
      <c r="E70" s="2"/>
      <c r="F70" s="2"/>
      <c r="G70" s="31"/>
      <c r="I70" s="77"/>
    </row>
    <row r="71" spans="1:9">
      <c r="I71" s="77"/>
    </row>
    <row r="72" spans="1:9" s="133" customFormat="1">
      <c r="A72" s="158" t="s">
        <v>193</v>
      </c>
    </row>
    <row r="74" spans="1:9">
      <c r="A74" s="152" t="s">
        <v>181</v>
      </c>
      <c r="B74" s="125"/>
      <c r="C74" s="125"/>
      <c r="D74" s="125"/>
      <c r="E74" s="125"/>
      <c r="F74" s="125"/>
      <c r="G74" s="125"/>
      <c r="H74" s="125"/>
    </row>
    <row r="75" spans="1:9" ht="13.5" thickBot="1">
      <c r="A75" s="77"/>
      <c r="B75" s="77"/>
      <c r="C75" s="77"/>
      <c r="D75" s="77"/>
      <c r="E75" s="77"/>
      <c r="F75" s="77"/>
      <c r="G75" s="77"/>
      <c r="H75" s="77"/>
    </row>
    <row r="76" spans="1:9" ht="13.5" thickBot="1">
      <c r="A76" s="153" t="s">
        <v>182</v>
      </c>
      <c r="B76" s="154">
        <v>150</v>
      </c>
      <c r="C76" s="127"/>
      <c r="D76" s="132"/>
      <c r="E76" s="132"/>
      <c r="F76" s="132"/>
      <c r="G76" s="132"/>
      <c r="H76" s="77"/>
    </row>
    <row r="77" spans="1:9" ht="13.5" thickBot="1">
      <c r="A77" s="155" t="s">
        <v>183</v>
      </c>
      <c r="B77" s="156">
        <v>50</v>
      </c>
      <c r="C77" s="66"/>
      <c r="D77" s="123"/>
      <c r="E77" s="123"/>
      <c r="F77" s="123"/>
      <c r="G77" s="12"/>
      <c r="H77" s="77"/>
    </row>
    <row r="78" spans="1:9" ht="13.5" thickBot="1">
      <c r="A78" s="155" t="s">
        <v>184</v>
      </c>
      <c r="B78" s="156">
        <v>500</v>
      </c>
      <c r="C78" s="66"/>
      <c r="D78" s="123"/>
      <c r="E78" s="123"/>
      <c r="F78" s="123"/>
      <c r="G78" s="12"/>
      <c r="H78" s="77"/>
    </row>
    <row r="79" spans="1:9" ht="13.5" thickBot="1">
      <c r="A79" s="155" t="s">
        <v>183</v>
      </c>
      <c r="B79" s="156">
        <v>50</v>
      </c>
      <c r="C79" s="77"/>
      <c r="D79" s="77"/>
      <c r="E79" s="77"/>
      <c r="F79" s="77"/>
      <c r="G79" s="77"/>
      <c r="H79" s="77"/>
    </row>
    <row r="80" spans="1:9" ht="13.5" thickBot="1">
      <c r="A80" s="155" t="s">
        <v>184</v>
      </c>
      <c r="B80" s="156">
        <v>500</v>
      </c>
    </row>
    <row r="81" spans="1:2" ht="13.5" thickBot="1">
      <c r="A81" s="155" t="s">
        <v>185</v>
      </c>
      <c r="B81" s="156">
        <v>900</v>
      </c>
    </row>
    <row r="82" spans="1:2" ht="13.5" thickBot="1">
      <c r="A82" s="155" t="s">
        <v>186</v>
      </c>
      <c r="B82" s="156">
        <v>1400</v>
      </c>
    </row>
    <row r="83" spans="1:2" ht="13.5" thickBot="1">
      <c r="A83" s="155" t="s">
        <v>187</v>
      </c>
      <c r="B83" s="156">
        <v>600</v>
      </c>
    </row>
    <row r="84" spans="1:2" ht="13.5" thickBot="1">
      <c r="A84" s="155" t="s">
        <v>187</v>
      </c>
      <c r="B84" s="156">
        <v>600</v>
      </c>
    </row>
    <row r="85" spans="1:2" ht="13.5" thickBot="1">
      <c r="A85" s="155" t="s">
        <v>188</v>
      </c>
      <c r="B85" s="156">
        <v>200</v>
      </c>
    </row>
    <row r="86" spans="1:2" ht="13.5" thickBot="1">
      <c r="A86" s="155" t="s">
        <v>189</v>
      </c>
      <c r="B86" s="156">
        <v>500</v>
      </c>
    </row>
    <row r="87" spans="1:2" ht="13.5" thickBot="1">
      <c r="A87" s="155" t="s">
        <v>190</v>
      </c>
      <c r="B87" s="156">
        <v>700</v>
      </c>
    </row>
    <row r="88" spans="1:2" ht="13.5" thickBot="1">
      <c r="A88" s="155" t="s">
        <v>191</v>
      </c>
      <c r="B88" s="156">
        <v>200</v>
      </c>
    </row>
    <row r="90" spans="1:2">
      <c r="A90" s="157" t="s">
        <v>192</v>
      </c>
    </row>
  </sheetData>
  <mergeCells count="11">
    <mergeCell ref="A2:H2"/>
    <mergeCell ref="A4:G4"/>
    <mergeCell ref="A5:G5"/>
    <mergeCell ref="A6:G6"/>
    <mergeCell ref="A31:G31"/>
    <mergeCell ref="A32:B32"/>
    <mergeCell ref="A58:G58"/>
    <mergeCell ref="A59:B59"/>
    <mergeCell ref="A7:H7"/>
    <mergeCell ref="A10:G10"/>
    <mergeCell ref="A11:B11"/>
  </mergeCells>
  <phoneticPr fontId="28" type="noConversion"/>
  <pageMargins left="0.70866141732283505" right="0.70866141732283505" top="0.24803149599999999" bottom="0.24803149599999999" header="0.31496062992126" footer="0.31496062992126"/>
  <pageSetup paperSize="9" scale="65" orientation="portrait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O72"/>
  <sheetViews>
    <sheetView topLeftCell="A46" workbookViewId="0">
      <selection activeCell="J32" sqref="J32"/>
    </sheetView>
  </sheetViews>
  <sheetFormatPr defaultRowHeight="12.75"/>
  <cols>
    <col min="1" max="1" width="8" customWidth="1"/>
    <col min="2" max="2" width="17.7109375" customWidth="1"/>
    <col min="3" max="3" width="6.42578125" customWidth="1"/>
    <col min="4" max="4" width="13" customWidth="1"/>
    <col min="5" max="5" width="9.28515625" customWidth="1"/>
    <col min="6" max="6" width="8.5703125" customWidth="1"/>
    <col min="7" max="7" width="10.85546875" bestFit="1" customWidth="1"/>
    <col min="8" max="8" width="9.85546875" bestFit="1" customWidth="1"/>
    <col min="9" max="9" width="11.5703125" bestFit="1" customWidth="1"/>
    <col min="10" max="10" width="12.28515625" bestFit="1" customWidth="1"/>
    <col min="11" max="11" width="13.42578125" bestFit="1" customWidth="1"/>
    <col min="13" max="13" width="16.42578125" customWidth="1"/>
    <col min="14" max="14" width="11.85546875" customWidth="1"/>
  </cols>
  <sheetData>
    <row r="1" spans="1:14" ht="23.25">
      <c r="A1" s="250" t="s">
        <v>110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76"/>
      <c r="M1" s="76"/>
      <c r="N1" s="76"/>
    </row>
    <row r="2" spans="1:14" ht="16.5">
      <c r="A2" s="252" t="s">
        <v>105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77"/>
      <c r="N2" s="77"/>
    </row>
    <row r="3" spans="1:14" ht="15">
      <c r="A3" s="84"/>
      <c r="B3" s="247" t="s">
        <v>106</v>
      </c>
      <c r="C3" s="247"/>
      <c r="D3" s="247"/>
      <c r="E3" s="247"/>
      <c r="F3" s="247"/>
      <c r="G3" s="247"/>
      <c r="H3" s="247"/>
      <c r="I3" s="247"/>
      <c r="J3" s="247"/>
      <c r="K3" s="247"/>
      <c r="L3" s="77"/>
      <c r="M3" s="77"/>
      <c r="N3" s="77"/>
    </row>
    <row r="4" spans="1:14" ht="15">
      <c r="A4" s="84"/>
      <c r="B4" s="247" t="s">
        <v>107</v>
      </c>
      <c r="C4" s="247"/>
      <c r="D4" s="247"/>
      <c r="E4" s="247"/>
      <c r="F4" s="247"/>
      <c r="G4" s="247"/>
      <c r="H4" s="247"/>
      <c r="I4" s="247"/>
      <c r="J4" s="247"/>
      <c r="K4" s="247"/>
      <c r="L4" s="77"/>
      <c r="M4" s="77"/>
      <c r="N4" s="77"/>
    </row>
    <row r="5" spans="1:14" ht="15">
      <c r="A5" s="84"/>
      <c r="B5" s="247" t="s">
        <v>108</v>
      </c>
      <c r="C5" s="247"/>
      <c r="D5" s="247"/>
      <c r="E5" s="247"/>
      <c r="F5" s="247"/>
      <c r="G5" s="247"/>
      <c r="H5" s="247"/>
      <c r="I5" s="247"/>
      <c r="J5" s="247"/>
      <c r="K5" s="247"/>
      <c r="L5" s="77"/>
      <c r="M5" s="77"/>
      <c r="N5" s="77"/>
    </row>
    <row r="6" spans="1:14" ht="18.75" thickBot="1">
      <c r="A6" s="248" t="s">
        <v>109</v>
      </c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"/>
      <c r="M6" s="2"/>
      <c r="N6" s="2"/>
    </row>
    <row r="7" spans="1:14">
      <c r="L7" s="137"/>
      <c r="M7" s="76"/>
      <c r="N7" s="1"/>
    </row>
    <row r="8" spans="1:14" ht="13.5" thickBot="1">
      <c r="L8" s="138"/>
      <c r="M8" s="77"/>
      <c r="N8" s="78"/>
    </row>
    <row r="9" spans="1:14" ht="16.5" customHeight="1" thickBot="1">
      <c r="A9" s="236" t="s">
        <v>205</v>
      </c>
      <c r="B9" s="237"/>
      <c r="C9" s="237"/>
      <c r="D9" s="237"/>
      <c r="E9" s="237"/>
      <c r="F9" s="237"/>
      <c r="G9" s="237"/>
      <c r="H9" s="237"/>
      <c r="I9" s="237"/>
      <c r="J9" s="237"/>
      <c r="K9" s="237"/>
      <c r="L9" s="239" t="s">
        <v>159</v>
      </c>
      <c r="M9" s="240"/>
      <c r="N9" s="241"/>
    </row>
    <row r="10" spans="1:14" ht="16.5" customHeight="1" thickBot="1">
      <c r="A10" s="236" t="s">
        <v>29</v>
      </c>
      <c r="B10" s="237"/>
      <c r="C10" s="237"/>
      <c r="D10" s="237"/>
      <c r="E10" s="237"/>
      <c r="F10" s="237"/>
      <c r="G10" s="237"/>
      <c r="H10" s="237"/>
      <c r="I10" s="278"/>
      <c r="J10" s="117"/>
      <c r="K10" s="100"/>
      <c r="L10" s="242"/>
      <c r="M10" s="243"/>
      <c r="N10" s="244"/>
    </row>
    <row r="11" spans="1:14" ht="17.25" thickBot="1">
      <c r="A11" s="232" t="s">
        <v>15</v>
      </c>
      <c r="B11" s="233"/>
      <c r="C11" s="43" t="s">
        <v>8</v>
      </c>
      <c r="D11" s="42" t="s">
        <v>0</v>
      </c>
      <c r="E11" s="42" t="s">
        <v>75</v>
      </c>
      <c r="F11" s="42" t="s">
        <v>16</v>
      </c>
      <c r="G11" s="42" t="s">
        <v>141</v>
      </c>
      <c r="H11" s="42" t="s">
        <v>18</v>
      </c>
      <c r="I11" s="42" t="s">
        <v>17</v>
      </c>
      <c r="J11" s="43" t="s">
        <v>1</v>
      </c>
      <c r="K11" s="178" t="s">
        <v>74</v>
      </c>
      <c r="L11" s="61" t="s">
        <v>160</v>
      </c>
      <c r="M11" s="62"/>
      <c r="N11" s="134">
        <v>300</v>
      </c>
    </row>
    <row r="12" spans="1:14" ht="17.25" thickBot="1">
      <c r="A12" s="44" t="s">
        <v>198</v>
      </c>
      <c r="B12" s="45" t="s">
        <v>130</v>
      </c>
      <c r="C12" s="46">
        <v>11</v>
      </c>
      <c r="D12" s="104">
        <v>110089</v>
      </c>
      <c r="E12" s="47">
        <v>0</v>
      </c>
      <c r="F12" s="47">
        <v>1400</v>
      </c>
      <c r="G12" s="47">
        <f>(D12-E12-F12)*12.36%</f>
        <v>13433.960399999998</v>
      </c>
      <c r="H12" s="47">
        <v>892.82</v>
      </c>
      <c r="I12" s="47">
        <f>(D12-E12-F12+G12+H12)*0.5%</f>
        <v>615.07890200000008</v>
      </c>
      <c r="J12" s="48">
        <f>D12-E12-F12+G12+H12+I12</f>
        <v>123630.859302</v>
      </c>
      <c r="K12" s="49">
        <f>J12-G12</f>
        <v>110196.898902</v>
      </c>
      <c r="L12" s="64" t="s">
        <v>161</v>
      </c>
      <c r="M12" s="64"/>
      <c r="N12" s="135">
        <v>400</v>
      </c>
    </row>
    <row r="13" spans="1:14" ht="17.25" thickBot="1">
      <c r="A13" s="13" t="s">
        <v>198</v>
      </c>
      <c r="B13" s="4" t="s">
        <v>126</v>
      </c>
      <c r="C13" s="27" t="s">
        <v>129</v>
      </c>
      <c r="D13" s="92">
        <v>109943</v>
      </c>
      <c r="E13" s="5">
        <v>0</v>
      </c>
      <c r="F13" s="5">
        <v>1400</v>
      </c>
      <c r="G13" s="5">
        <f t="shared" ref="G13:G29" si="0">(D13-E13-F13)*12.36%</f>
        <v>13415.914799999999</v>
      </c>
      <c r="H13" s="47">
        <v>892.82</v>
      </c>
      <c r="I13" s="5">
        <f>(D13-E13-F13+G13+H13)*0.5%</f>
        <v>614.25867400000004</v>
      </c>
      <c r="J13" s="6">
        <f>D13-E13-F13+G13+H13+I13</f>
        <v>123465.993474</v>
      </c>
      <c r="K13" s="15">
        <f>J13-G13</f>
        <v>110050.078674</v>
      </c>
      <c r="L13" s="64" t="s">
        <v>162</v>
      </c>
      <c r="M13" s="64"/>
      <c r="N13" s="135">
        <v>500</v>
      </c>
    </row>
    <row r="14" spans="1:14" ht="17.25" thickBot="1">
      <c r="A14" s="13" t="s">
        <v>198</v>
      </c>
      <c r="B14" s="4" t="s">
        <v>22</v>
      </c>
      <c r="C14" s="27">
        <v>6</v>
      </c>
      <c r="D14" s="92">
        <v>110094</v>
      </c>
      <c r="E14" s="5">
        <v>0</v>
      </c>
      <c r="F14" s="5">
        <v>1400</v>
      </c>
      <c r="G14" s="5">
        <f t="shared" si="0"/>
        <v>13434.578399999999</v>
      </c>
      <c r="H14" s="47">
        <v>892.82</v>
      </c>
      <c r="I14" s="5">
        <f>(D14-E14-F14+G14+H14)*0.5%</f>
        <v>615.10699199999999</v>
      </c>
      <c r="J14" s="6">
        <f>D14-E14-F14+G14+H14+I14</f>
        <v>123636.50539200001</v>
      </c>
      <c r="K14" s="15">
        <f>J14-G14</f>
        <v>110201.92699200001</v>
      </c>
      <c r="L14" s="64" t="s">
        <v>163</v>
      </c>
      <c r="M14" s="64"/>
      <c r="N14" s="135">
        <v>600</v>
      </c>
    </row>
    <row r="15" spans="1:14" ht="17.25" thickBot="1">
      <c r="A15" s="13" t="s">
        <v>198</v>
      </c>
      <c r="B15" s="4" t="s">
        <v>23</v>
      </c>
      <c r="C15" s="27">
        <v>3</v>
      </c>
      <c r="D15" s="92">
        <v>110091</v>
      </c>
      <c r="E15" s="5">
        <v>0</v>
      </c>
      <c r="F15" s="5">
        <v>1400</v>
      </c>
      <c r="G15" s="5">
        <f t="shared" si="0"/>
        <v>13434.207599999998</v>
      </c>
      <c r="H15" s="47">
        <v>892.82</v>
      </c>
      <c r="I15" s="5">
        <f>(D15-E15-F15+G15+H15)*0.5%</f>
        <v>615.09013800000002</v>
      </c>
      <c r="J15" s="6">
        <f>D15-E15-F15+G15+H15+I15</f>
        <v>123633.117738</v>
      </c>
      <c r="K15" s="15">
        <f>J15-G15</f>
        <v>110198.91013800001</v>
      </c>
      <c r="L15" s="64" t="s">
        <v>164</v>
      </c>
      <c r="M15" s="64"/>
      <c r="N15" s="135">
        <v>700</v>
      </c>
    </row>
    <row r="16" spans="1:14" ht="17.25" thickBot="1">
      <c r="A16" s="13" t="s">
        <v>7</v>
      </c>
      <c r="B16" s="4" t="s">
        <v>19</v>
      </c>
      <c r="C16" s="27">
        <v>3</v>
      </c>
      <c r="D16" s="92">
        <v>111779</v>
      </c>
      <c r="E16" s="114">
        <v>0</v>
      </c>
      <c r="F16" s="5">
        <v>1400</v>
      </c>
      <c r="G16" s="5">
        <f t="shared" si="0"/>
        <v>13642.844399999998</v>
      </c>
      <c r="H16" s="47">
        <v>892.82</v>
      </c>
      <c r="I16" s="5">
        <f t="shared" ref="I16:I27" si="1">(D16-E16-F16+G16+H16)*0.5%</f>
        <v>624.57332200000008</v>
      </c>
      <c r="J16" s="6">
        <f t="shared" ref="J16:J27" si="2">D16-E16-F16+G16+H16+I16</f>
        <v>125539.23772200001</v>
      </c>
      <c r="K16" s="15">
        <f t="shared" ref="K16:K27" si="3">J16-G16</f>
        <v>111896.393322</v>
      </c>
      <c r="L16" s="64" t="s">
        <v>165</v>
      </c>
      <c r="M16" s="64"/>
      <c r="N16" s="135">
        <v>800</v>
      </c>
    </row>
    <row r="17" spans="1:14" ht="17.25" thickBot="1">
      <c r="A17" s="13" t="s">
        <v>20</v>
      </c>
      <c r="B17" s="4" t="s">
        <v>21</v>
      </c>
      <c r="C17" s="27">
        <v>11</v>
      </c>
      <c r="D17" s="92">
        <v>113622</v>
      </c>
      <c r="E17" s="5">
        <v>0</v>
      </c>
      <c r="F17" s="5">
        <v>1400</v>
      </c>
      <c r="G17" s="5">
        <f t="shared" si="0"/>
        <v>13870.639199999998</v>
      </c>
      <c r="H17" s="47">
        <v>892.82</v>
      </c>
      <c r="I17" s="5">
        <f t="shared" si="1"/>
        <v>634.92729600000007</v>
      </c>
      <c r="J17" s="6">
        <f t="shared" si="2"/>
        <v>127620.38649600001</v>
      </c>
      <c r="K17" s="15">
        <f t="shared" si="3"/>
        <v>113749.74729600002</v>
      </c>
      <c r="L17" s="79" t="s">
        <v>166</v>
      </c>
      <c r="M17" s="79"/>
      <c r="N17" s="136">
        <v>900</v>
      </c>
    </row>
    <row r="18" spans="1:14" ht="13.5" thickBot="1">
      <c r="A18" s="13" t="s">
        <v>199</v>
      </c>
      <c r="B18" s="4" t="s">
        <v>89</v>
      </c>
      <c r="C18" s="27">
        <v>12</v>
      </c>
      <c r="D18" s="92">
        <v>117954</v>
      </c>
      <c r="E18" s="5">
        <v>0</v>
      </c>
      <c r="F18" s="5">
        <v>1400</v>
      </c>
      <c r="G18" s="5">
        <f t="shared" si="0"/>
        <v>14406.074399999998</v>
      </c>
      <c r="H18" s="47">
        <v>892.82</v>
      </c>
      <c r="I18" s="5">
        <f t="shared" si="1"/>
        <v>659.26447199999996</v>
      </c>
      <c r="J18" s="6">
        <f t="shared" si="2"/>
        <v>132512.158872</v>
      </c>
      <c r="K18" s="15">
        <f t="shared" si="3"/>
        <v>118106.084472</v>
      </c>
    </row>
    <row r="19" spans="1:14" ht="17.25" thickBot="1">
      <c r="A19" s="13" t="s">
        <v>123</v>
      </c>
      <c r="B19" s="4" t="s">
        <v>122</v>
      </c>
      <c r="C19" s="27">
        <v>1.9</v>
      </c>
      <c r="D19" s="92">
        <v>117952</v>
      </c>
      <c r="E19" s="5">
        <v>0</v>
      </c>
      <c r="F19" s="5">
        <v>1400</v>
      </c>
      <c r="G19" s="5">
        <f t="shared" si="0"/>
        <v>14405.827199999998</v>
      </c>
      <c r="H19" s="47">
        <v>892.82</v>
      </c>
      <c r="I19" s="5">
        <f t="shared" si="1"/>
        <v>659.25323600000002</v>
      </c>
      <c r="J19" s="6">
        <f t="shared" si="2"/>
        <v>132509.900436</v>
      </c>
      <c r="K19" s="15">
        <f t="shared" si="3"/>
        <v>118104.073236</v>
      </c>
      <c r="L19" s="68"/>
      <c r="M19" s="68"/>
      <c r="N19" s="69"/>
    </row>
    <row r="20" spans="1:14" ht="17.25" thickBot="1">
      <c r="A20" s="13" t="s">
        <v>199</v>
      </c>
      <c r="B20" s="4" t="s">
        <v>124</v>
      </c>
      <c r="C20" s="27"/>
      <c r="D20" s="92">
        <v>114770</v>
      </c>
      <c r="E20" s="5">
        <v>0</v>
      </c>
      <c r="F20" s="5">
        <v>1400</v>
      </c>
      <c r="G20" s="5">
        <f t="shared" si="0"/>
        <v>14012.531999999999</v>
      </c>
      <c r="H20" s="47">
        <v>892.82</v>
      </c>
      <c r="I20" s="5">
        <f>(D20-E20-F20+G20+H20)*0.5%</f>
        <v>641.3767600000001</v>
      </c>
      <c r="J20" s="6">
        <f>D20-E20-F20+G20+H20+I20</f>
        <v>128916.72876000001</v>
      </c>
      <c r="K20" s="15">
        <f>J20-G20</f>
        <v>114904.19676000002</v>
      </c>
      <c r="L20" s="68"/>
      <c r="M20" s="68"/>
      <c r="N20" s="69"/>
    </row>
    <row r="21" spans="1:14" ht="17.25" thickBot="1">
      <c r="A21" s="13" t="s">
        <v>133</v>
      </c>
      <c r="B21" s="4" t="s">
        <v>132</v>
      </c>
      <c r="C21" s="27">
        <v>12</v>
      </c>
      <c r="D21" s="92">
        <v>114586</v>
      </c>
      <c r="E21" s="5">
        <v>0</v>
      </c>
      <c r="F21" s="5">
        <v>1400</v>
      </c>
      <c r="G21" s="5">
        <f t="shared" si="0"/>
        <v>13989.789599999998</v>
      </c>
      <c r="H21" s="47">
        <v>892.82</v>
      </c>
      <c r="I21" s="5">
        <f>(D21-E21-F21+G21+H21)*0.5%</f>
        <v>640.34304800000007</v>
      </c>
      <c r="J21" s="6">
        <f>D21-E21-F21+G21+H21+I21</f>
        <v>128708.95264800001</v>
      </c>
      <c r="K21" s="15">
        <f>J21-G21</f>
        <v>114719.163048</v>
      </c>
      <c r="L21" s="68"/>
      <c r="M21" s="68"/>
      <c r="N21" s="69"/>
    </row>
    <row r="22" spans="1:14" ht="17.25" thickBot="1">
      <c r="A22" s="13" t="s">
        <v>133</v>
      </c>
      <c r="B22" s="4" t="s">
        <v>134</v>
      </c>
      <c r="C22" s="27">
        <v>12</v>
      </c>
      <c r="D22" s="92">
        <v>114864</v>
      </c>
      <c r="E22" s="5">
        <v>0</v>
      </c>
      <c r="F22" s="5">
        <v>1400</v>
      </c>
      <c r="G22" s="5">
        <f t="shared" si="0"/>
        <v>14024.150399999999</v>
      </c>
      <c r="H22" s="47">
        <v>892.82</v>
      </c>
      <c r="I22" s="5">
        <f>(D22-E22-F22+G22+H22)*0.5%</f>
        <v>641.90485200000001</v>
      </c>
      <c r="J22" s="6">
        <f>D22-E22-F22+G22+H22+I22</f>
        <v>129022.87525200001</v>
      </c>
      <c r="K22" s="15">
        <f>J22-G22</f>
        <v>114998.72485200001</v>
      </c>
      <c r="L22" s="68"/>
      <c r="M22" s="68"/>
      <c r="N22" s="69"/>
    </row>
    <row r="23" spans="1:14" ht="17.25" thickBot="1">
      <c r="A23" s="13" t="s">
        <v>133</v>
      </c>
      <c r="B23" s="4" t="s">
        <v>196</v>
      </c>
      <c r="C23" s="27">
        <v>10</v>
      </c>
      <c r="D23" s="92">
        <v>116361</v>
      </c>
      <c r="E23" s="5">
        <v>0</v>
      </c>
      <c r="F23" s="5">
        <v>1400</v>
      </c>
      <c r="G23" s="5">
        <f>(D23-E23-F23)*12.36%</f>
        <v>14209.179599999999</v>
      </c>
      <c r="H23" s="47">
        <v>892.82</v>
      </c>
      <c r="I23" s="5">
        <f>(D23-E23-F23+G23+H23)*0.5%</f>
        <v>650.31499800000006</v>
      </c>
      <c r="J23" s="6">
        <f>D23-E23-F23+G23+H23+I23</f>
        <v>130713.31459800001</v>
      </c>
      <c r="K23" s="15">
        <f>J23-G23</f>
        <v>116504.13499800001</v>
      </c>
      <c r="L23" s="68"/>
      <c r="M23" s="68"/>
      <c r="N23" s="69"/>
    </row>
    <row r="24" spans="1:14" ht="17.25" thickBot="1">
      <c r="A24" s="13" t="s">
        <v>133</v>
      </c>
      <c r="B24" s="4" t="s">
        <v>104</v>
      </c>
      <c r="C24" s="27">
        <v>3</v>
      </c>
      <c r="D24" s="92">
        <v>114570</v>
      </c>
      <c r="E24" s="5">
        <v>0</v>
      </c>
      <c r="F24" s="5">
        <v>1400</v>
      </c>
      <c r="G24" s="5">
        <f t="shared" si="0"/>
        <v>13987.811999999998</v>
      </c>
      <c r="H24" s="47">
        <v>892.82</v>
      </c>
      <c r="I24" s="5">
        <f t="shared" si="1"/>
        <v>640.25316000000009</v>
      </c>
      <c r="J24" s="6">
        <f t="shared" si="2"/>
        <v>128690.88516000001</v>
      </c>
      <c r="K24" s="15">
        <f t="shared" si="3"/>
        <v>114703.07316</v>
      </c>
      <c r="L24" s="68"/>
      <c r="M24" s="68"/>
      <c r="N24" s="69"/>
    </row>
    <row r="25" spans="1:14" ht="17.25" thickBot="1">
      <c r="A25" s="13" t="s">
        <v>133</v>
      </c>
      <c r="B25" s="4" t="s">
        <v>113</v>
      </c>
      <c r="C25" s="27">
        <v>8</v>
      </c>
      <c r="D25" s="92">
        <v>119097</v>
      </c>
      <c r="E25" s="5">
        <v>0</v>
      </c>
      <c r="F25" s="5">
        <v>1400</v>
      </c>
      <c r="G25" s="5">
        <f t="shared" si="0"/>
        <v>14547.349199999999</v>
      </c>
      <c r="H25" s="47">
        <v>892.82</v>
      </c>
      <c r="I25" s="5">
        <f t="shared" si="1"/>
        <v>665.68584600000008</v>
      </c>
      <c r="J25" s="6">
        <f t="shared" si="2"/>
        <v>133802.85504600001</v>
      </c>
      <c r="K25" s="15">
        <f t="shared" si="3"/>
        <v>119255.50584600001</v>
      </c>
      <c r="L25" s="68"/>
      <c r="M25" s="68"/>
      <c r="N25" s="69"/>
    </row>
    <row r="26" spans="1:14" ht="17.25" thickBot="1">
      <c r="A26" s="13" t="s">
        <v>133</v>
      </c>
      <c r="B26" s="4" t="s">
        <v>131</v>
      </c>
      <c r="C26" s="27"/>
      <c r="D26" s="92">
        <v>114818</v>
      </c>
      <c r="E26" s="5">
        <v>0</v>
      </c>
      <c r="F26" s="5">
        <v>1400</v>
      </c>
      <c r="G26" s="5">
        <f t="shared" si="0"/>
        <v>14018.464799999998</v>
      </c>
      <c r="H26" s="47">
        <v>892.82</v>
      </c>
      <c r="I26" s="5">
        <f>(D26-E26-F26+G26+H26)*0.5%</f>
        <v>641.64642400000002</v>
      </c>
      <c r="J26" s="6">
        <f>D26-E26-F26+G26+H26+I26</f>
        <v>128970.93122400001</v>
      </c>
      <c r="K26" s="15">
        <f>J26-G26</f>
        <v>114952.46642400001</v>
      </c>
      <c r="L26" s="68"/>
      <c r="M26" s="68"/>
      <c r="N26" s="69"/>
    </row>
    <row r="27" spans="1:14" ht="17.25" thickBot="1">
      <c r="A27" s="74" t="s">
        <v>125</v>
      </c>
      <c r="B27" s="4" t="s">
        <v>127</v>
      </c>
      <c r="C27" s="27" t="s">
        <v>128</v>
      </c>
      <c r="D27" s="92">
        <v>112231</v>
      </c>
      <c r="E27" s="5">
        <v>0</v>
      </c>
      <c r="F27" s="5">
        <v>1400</v>
      </c>
      <c r="G27" s="5">
        <f t="shared" si="0"/>
        <v>13698.711599999999</v>
      </c>
      <c r="H27" s="47">
        <v>892.82</v>
      </c>
      <c r="I27" s="5">
        <f t="shared" si="1"/>
        <v>627.11265800000001</v>
      </c>
      <c r="J27" s="6">
        <f t="shared" si="2"/>
        <v>126049.644258</v>
      </c>
      <c r="K27" s="15">
        <f t="shared" si="3"/>
        <v>112350.93265800001</v>
      </c>
      <c r="L27" s="68"/>
      <c r="M27" s="68"/>
      <c r="N27" s="69"/>
    </row>
    <row r="28" spans="1:14" ht="13.5" thickBot="1">
      <c r="A28" s="13" t="s">
        <v>2</v>
      </c>
      <c r="B28" s="4" t="s">
        <v>94</v>
      </c>
      <c r="C28" s="27" t="s">
        <v>30</v>
      </c>
      <c r="D28" s="92">
        <v>104069</v>
      </c>
      <c r="E28" s="5">
        <v>0</v>
      </c>
      <c r="F28" s="5">
        <v>0</v>
      </c>
      <c r="G28" s="5">
        <f t="shared" si="0"/>
        <v>12862.928399999999</v>
      </c>
      <c r="H28" s="47">
        <v>892.82</v>
      </c>
      <c r="I28" s="5">
        <f>(D28-E28-F28+G28+H28)*0.5%</f>
        <v>589.12374200000011</v>
      </c>
      <c r="J28" s="6">
        <f>D28-E28-F28+G28+H28+I28</f>
        <v>118413.87214200001</v>
      </c>
      <c r="K28" s="15">
        <f>J28-G28</f>
        <v>105550.943742</v>
      </c>
    </row>
    <row r="29" spans="1:14" ht="13.5" thickBot="1">
      <c r="A29" s="20" t="s">
        <v>2</v>
      </c>
      <c r="B29" s="21" t="s">
        <v>95</v>
      </c>
      <c r="C29" s="28" t="s">
        <v>30</v>
      </c>
      <c r="D29" s="95">
        <v>104069</v>
      </c>
      <c r="E29" s="22">
        <v>0</v>
      </c>
      <c r="F29" s="22">
        <v>0</v>
      </c>
      <c r="G29" s="22">
        <f t="shared" si="0"/>
        <v>12862.928399999999</v>
      </c>
      <c r="H29" s="47">
        <v>892.82</v>
      </c>
      <c r="I29" s="22">
        <f>(D29-E29-F29+G29+H29)*0.5%</f>
        <v>589.12374200000011</v>
      </c>
      <c r="J29" s="32">
        <f>D29-E29-F29+G29+H29+I29</f>
        <v>118413.87214200001</v>
      </c>
      <c r="K29" s="23">
        <f>J29-G29</f>
        <v>105550.943742</v>
      </c>
    </row>
    <row r="30" spans="1:14" ht="13.5" thickBot="1">
      <c r="B30" s="3"/>
      <c r="D30" s="7"/>
      <c r="E30" s="7"/>
      <c r="F30" s="7"/>
      <c r="G30" s="7"/>
      <c r="H30" s="7"/>
      <c r="I30" s="7"/>
      <c r="J30" s="8"/>
    </row>
    <row r="31" spans="1:14" ht="16.5" thickBot="1">
      <c r="A31" s="273" t="s">
        <v>24</v>
      </c>
      <c r="B31" s="274"/>
      <c r="C31" s="274"/>
      <c r="D31" s="274"/>
      <c r="E31" s="274"/>
      <c r="F31" s="274"/>
      <c r="G31" s="274"/>
      <c r="H31" s="274"/>
      <c r="I31" s="274"/>
      <c r="J31" s="274"/>
      <c r="K31" s="1"/>
      <c r="L31" s="137"/>
      <c r="M31" s="76"/>
      <c r="N31" s="1"/>
    </row>
    <row r="32" spans="1:14" ht="13.5" customHeight="1" thickBot="1">
      <c r="A32" s="261" t="s">
        <v>15</v>
      </c>
      <c r="B32" s="275"/>
      <c r="C32" s="58" t="s">
        <v>8</v>
      </c>
      <c r="D32" s="40" t="s">
        <v>0</v>
      </c>
      <c r="E32" s="40" t="s">
        <v>75</v>
      </c>
      <c r="F32" s="40" t="s">
        <v>16</v>
      </c>
      <c r="G32" s="40" t="s">
        <v>141</v>
      </c>
      <c r="H32" s="40" t="s">
        <v>18</v>
      </c>
      <c r="I32" s="40" t="s">
        <v>17</v>
      </c>
      <c r="J32" s="39" t="s">
        <v>1</v>
      </c>
      <c r="K32" s="41" t="s">
        <v>74</v>
      </c>
      <c r="L32" s="240" t="s">
        <v>167</v>
      </c>
      <c r="M32" s="240"/>
      <c r="N32" s="241"/>
    </row>
    <row r="33" spans="1:14" ht="13.5" customHeight="1" thickBot="1">
      <c r="A33" s="33" t="s">
        <v>7</v>
      </c>
      <c r="B33" s="34" t="s">
        <v>25</v>
      </c>
      <c r="C33" s="35">
        <v>0.9</v>
      </c>
      <c r="D33" s="94">
        <v>112585</v>
      </c>
      <c r="E33" s="182">
        <v>0</v>
      </c>
      <c r="F33" s="36">
        <v>1400</v>
      </c>
      <c r="G33" s="36">
        <f t="shared" ref="G33:G56" si="4">(D33-E33-F33)*12.36%</f>
        <v>13742.465999999999</v>
      </c>
      <c r="H33" s="47">
        <v>892.82</v>
      </c>
      <c r="I33" s="36">
        <f t="shared" ref="I33:I56" si="5">(D33-E33-F33+G33+H33)*0.5%</f>
        <v>629.10143000000005</v>
      </c>
      <c r="J33" s="37">
        <f t="shared" ref="J33:J56" si="6">D33-E33-F33+G33+H33+I33</f>
        <v>126449.38743</v>
      </c>
      <c r="K33" s="38">
        <f t="shared" ref="K33:K39" si="7">J33-G33</f>
        <v>112706.92143</v>
      </c>
      <c r="L33" s="243"/>
      <c r="M33" s="243"/>
      <c r="N33" s="244"/>
    </row>
    <row r="34" spans="1:14" ht="17.25" thickBot="1">
      <c r="A34" s="13" t="s">
        <v>136</v>
      </c>
      <c r="B34" s="4" t="s">
        <v>135</v>
      </c>
      <c r="C34" s="27">
        <v>1</v>
      </c>
      <c r="D34" s="92">
        <v>114626</v>
      </c>
      <c r="E34" s="5">
        <v>0</v>
      </c>
      <c r="F34" s="5">
        <v>1400</v>
      </c>
      <c r="G34" s="5">
        <f t="shared" si="4"/>
        <v>13994.733599999998</v>
      </c>
      <c r="H34" s="47">
        <v>892.82</v>
      </c>
      <c r="I34" s="5">
        <f t="shared" si="5"/>
        <v>640.567768</v>
      </c>
      <c r="J34" s="6">
        <f t="shared" si="6"/>
        <v>128754.12136799999</v>
      </c>
      <c r="K34" s="15">
        <f t="shared" si="7"/>
        <v>114759.387768</v>
      </c>
      <c r="L34" s="62" t="s">
        <v>168</v>
      </c>
      <c r="M34" s="62"/>
      <c r="N34" s="134">
        <v>300</v>
      </c>
    </row>
    <row r="35" spans="1:14" ht="17.25" thickBot="1">
      <c r="A35" s="13" t="s">
        <v>139</v>
      </c>
      <c r="B35" s="4" t="s">
        <v>137</v>
      </c>
      <c r="C35" s="27">
        <v>1.2</v>
      </c>
      <c r="D35" s="92">
        <v>112881</v>
      </c>
      <c r="E35" s="92">
        <v>0</v>
      </c>
      <c r="F35" s="5">
        <v>1400</v>
      </c>
      <c r="G35" s="5">
        <f t="shared" si="4"/>
        <v>13779.051599999999</v>
      </c>
      <c r="H35" s="47">
        <v>892.82</v>
      </c>
      <c r="I35" s="92">
        <f t="shared" si="5"/>
        <v>630.76435800000013</v>
      </c>
      <c r="J35" s="106">
        <f t="shared" si="6"/>
        <v>126783.63595800001</v>
      </c>
      <c r="K35" s="107">
        <f t="shared" si="7"/>
        <v>113004.58435800002</v>
      </c>
      <c r="L35" s="64" t="s">
        <v>169</v>
      </c>
      <c r="M35" s="64"/>
      <c r="N35" s="135">
        <v>400</v>
      </c>
    </row>
    <row r="36" spans="1:14" ht="17.25" thickBot="1">
      <c r="A36" s="14" t="s">
        <v>6</v>
      </c>
      <c r="B36" s="9" t="s">
        <v>12</v>
      </c>
      <c r="C36" s="27">
        <v>8</v>
      </c>
      <c r="D36" s="92">
        <v>113580</v>
      </c>
      <c r="E36" s="5">
        <v>0</v>
      </c>
      <c r="F36" s="5">
        <v>1400</v>
      </c>
      <c r="G36" s="5">
        <f t="shared" si="4"/>
        <v>13865.447999999999</v>
      </c>
      <c r="H36" s="47">
        <v>892.82</v>
      </c>
      <c r="I36" s="5">
        <f t="shared" si="5"/>
        <v>634.69134000000008</v>
      </c>
      <c r="J36" s="6">
        <f t="shared" si="6"/>
        <v>127572.95934000002</v>
      </c>
      <c r="K36" s="15">
        <f t="shared" si="7"/>
        <v>113707.51134000001</v>
      </c>
      <c r="L36" s="64" t="s">
        <v>170</v>
      </c>
      <c r="M36" s="64"/>
      <c r="N36" s="135">
        <v>500</v>
      </c>
    </row>
    <row r="37" spans="1:14" ht="17.25" thickBot="1">
      <c r="A37" s="14" t="s">
        <v>6</v>
      </c>
      <c r="B37" s="9" t="s">
        <v>140</v>
      </c>
      <c r="C37" s="27">
        <v>8</v>
      </c>
      <c r="D37" s="92">
        <v>115072</v>
      </c>
      <c r="E37" s="5">
        <v>0</v>
      </c>
      <c r="F37" s="5">
        <v>1400</v>
      </c>
      <c r="G37" s="5">
        <f t="shared" si="4"/>
        <v>14049.859199999999</v>
      </c>
      <c r="H37" s="47">
        <v>892.82</v>
      </c>
      <c r="I37" s="5">
        <f t="shared" si="5"/>
        <v>643.07339600000012</v>
      </c>
      <c r="J37" s="6">
        <f t="shared" si="6"/>
        <v>129257.75259600002</v>
      </c>
      <c r="K37" s="15">
        <f t="shared" si="7"/>
        <v>115207.89339600003</v>
      </c>
      <c r="L37" s="64" t="s">
        <v>171</v>
      </c>
      <c r="M37" s="64"/>
      <c r="N37" s="135">
        <v>600</v>
      </c>
    </row>
    <row r="38" spans="1:14" ht="17.25" thickBot="1">
      <c r="A38" s="14" t="s">
        <v>26</v>
      </c>
      <c r="B38" s="9" t="s">
        <v>27</v>
      </c>
      <c r="C38" s="27">
        <v>8</v>
      </c>
      <c r="D38" s="92">
        <v>110883</v>
      </c>
      <c r="E38" s="5">
        <v>0</v>
      </c>
      <c r="F38" s="5">
        <v>1400</v>
      </c>
      <c r="G38" s="5">
        <f t="shared" si="4"/>
        <v>13532.098799999998</v>
      </c>
      <c r="H38" s="47">
        <v>892.82</v>
      </c>
      <c r="I38" s="5">
        <f t="shared" si="5"/>
        <v>619.53959399999997</v>
      </c>
      <c r="J38" s="6">
        <f t="shared" si="6"/>
        <v>124527.458394</v>
      </c>
      <c r="K38" s="15">
        <f t="shared" si="7"/>
        <v>110995.35959400001</v>
      </c>
      <c r="L38" s="64" t="s">
        <v>172</v>
      </c>
      <c r="M38" s="64"/>
      <c r="N38" s="135">
        <v>700</v>
      </c>
    </row>
    <row r="39" spans="1:14" ht="17.25" thickBot="1">
      <c r="A39" s="14" t="s">
        <v>26</v>
      </c>
      <c r="B39" s="179" t="s">
        <v>112</v>
      </c>
      <c r="C39" s="27">
        <v>18</v>
      </c>
      <c r="D39" s="92">
        <v>113082</v>
      </c>
      <c r="E39" s="5">
        <v>0</v>
      </c>
      <c r="F39" s="5">
        <v>1400</v>
      </c>
      <c r="G39" s="5">
        <f t="shared" si="4"/>
        <v>13803.895199999999</v>
      </c>
      <c r="H39" s="47">
        <v>892.82</v>
      </c>
      <c r="I39" s="5">
        <f t="shared" si="5"/>
        <v>631.89357600000005</v>
      </c>
      <c r="J39" s="6">
        <f t="shared" si="6"/>
        <v>127010.60877600001</v>
      </c>
      <c r="K39" s="15">
        <f t="shared" si="7"/>
        <v>113206.71357600001</v>
      </c>
      <c r="L39" s="64" t="s">
        <v>173</v>
      </c>
      <c r="M39" s="64"/>
      <c r="N39" s="135">
        <v>750</v>
      </c>
    </row>
    <row r="40" spans="1:14" ht="17.25" thickBot="1">
      <c r="A40" s="14" t="s">
        <v>10</v>
      </c>
      <c r="B40" s="9" t="s">
        <v>9</v>
      </c>
      <c r="C40" s="27">
        <v>1.2</v>
      </c>
      <c r="D40" s="92">
        <v>113260</v>
      </c>
      <c r="E40" s="5">
        <v>0</v>
      </c>
      <c r="F40" s="5">
        <v>1400</v>
      </c>
      <c r="G40" s="5">
        <f t="shared" si="4"/>
        <v>13825.895999999999</v>
      </c>
      <c r="H40" s="47">
        <v>892.82</v>
      </c>
      <c r="I40" s="5">
        <f t="shared" si="5"/>
        <v>632.89358000000004</v>
      </c>
      <c r="J40" s="6">
        <f t="shared" si="6"/>
        <v>127211.60958</v>
      </c>
      <c r="K40" s="15">
        <f t="shared" ref="K40:K47" si="8">J40-G40</f>
        <v>113385.71358000001</v>
      </c>
      <c r="L40" s="79" t="s">
        <v>174</v>
      </c>
      <c r="M40" s="79"/>
      <c r="N40" s="136">
        <v>800</v>
      </c>
    </row>
    <row r="41" spans="1:14" ht="13.5" thickBot="1">
      <c r="A41" s="14" t="s">
        <v>78</v>
      </c>
      <c r="B41" s="9" t="s">
        <v>76</v>
      </c>
      <c r="C41" s="27">
        <v>0.35</v>
      </c>
      <c r="D41" s="92">
        <v>117495</v>
      </c>
      <c r="E41" s="5">
        <v>0</v>
      </c>
      <c r="F41" s="5">
        <v>1400</v>
      </c>
      <c r="G41" s="5">
        <f t="shared" si="4"/>
        <v>14349.341999999999</v>
      </c>
      <c r="H41" s="47">
        <v>892.82</v>
      </c>
      <c r="I41" s="5">
        <f t="shared" si="5"/>
        <v>656.68581000000006</v>
      </c>
      <c r="J41" s="6">
        <f t="shared" si="6"/>
        <v>131993.84781000001</v>
      </c>
      <c r="K41" s="15">
        <f t="shared" si="8"/>
        <v>117644.50581</v>
      </c>
    </row>
    <row r="42" spans="1:14" ht="13.5" thickBot="1">
      <c r="A42" s="14" t="s">
        <v>79</v>
      </c>
      <c r="B42" s="4" t="s">
        <v>77</v>
      </c>
      <c r="C42" s="27">
        <v>0.12</v>
      </c>
      <c r="D42" s="92">
        <v>121381</v>
      </c>
      <c r="E42" s="114">
        <v>2000</v>
      </c>
      <c r="F42" s="5">
        <v>1400</v>
      </c>
      <c r="G42" s="5">
        <f t="shared" si="4"/>
        <v>14582.451599999999</v>
      </c>
      <c r="H42" s="47">
        <v>892.82</v>
      </c>
      <c r="I42" s="5">
        <f t="shared" si="5"/>
        <v>667.28135800000007</v>
      </c>
      <c r="J42" s="6">
        <f t="shared" si="6"/>
        <v>134123.55295800001</v>
      </c>
      <c r="K42" s="15">
        <f t="shared" si="8"/>
        <v>119541.10135800001</v>
      </c>
    </row>
    <row r="43" spans="1:14" ht="17.25" thickBot="1">
      <c r="A43" s="14" t="s">
        <v>11</v>
      </c>
      <c r="B43" s="9" t="s">
        <v>150</v>
      </c>
      <c r="C43" s="27">
        <v>0.28000000000000003</v>
      </c>
      <c r="D43" s="92">
        <v>113963</v>
      </c>
      <c r="E43" s="5">
        <v>0</v>
      </c>
      <c r="F43" s="5">
        <v>1400</v>
      </c>
      <c r="G43" s="5">
        <f t="shared" si="4"/>
        <v>13912.786799999998</v>
      </c>
      <c r="H43" s="47">
        <v>892.82</v>
      </c>
      <c r="I43" s="5">
        <f t="shared" si="5"/>
        <v>636.8430340000001</v>
      </c>
      <c r="J43" s="6">
        <f t="shared" si="6"/>
        <v>128005.44983400001</v>
      </c>
      <c r="K43" s="15">
        <f t="shared" si="8"/>
        <v>114092.66303400001</v>
      </c>
      <c r="L43" s="68"/>
      <c r="M43" s="68"/>
      <c r="N43" s="69"/>
    </row>
    <row r="44" spans="1:14" ht="17.25" thickBot="1">
      <c r="A44" s="14" t="s">
        <v>11</v>
      </c>
      <c r="B44" s="9" t="s">
        <v>149</v>
      </c>
      <c r="C44" s="27">
        <v>0.22</v>
      </c>
      <c r="D44" s="92">
        <v>113963</v>
      </c>
      <c r="E44" s="5">
        <v>0</v>
      </c>
      <c r="F44" s="5">
        <v>1400</v>
      </c>
      <c r="G44" s="5">
        <f t="shared" si="4"/>
        <v>13912.786799999998</v>
      </c>
      <c r="H44" s="47">
        <v>892.82</v>
      </c>
      <c r="I44" s="5">
        <f t="shared" si="5"/>
        <v>636.8430340000001</v>
      </c>
      <c r="J44" s="6">
        <f t="shared" si="6"/>
        <v>128005.44983400001</v>
      </c>
      <c r="K44" s="15">
        <f>J44-G44</f>
        <v>114092.66303400001</v>
      </c>
      <c r="L44" s="68"/>
      <c r="M44" s="68"/>
      <c r="N44" s="69"/>
    </row>
    <row r="45" spans="1:14" ht="14.25" thickBot="1">
      <c r="A45" s="14" t="s">
        <v>120</v>
      </c>
      <c r="B45" s="9" t="s">
        <v>121</v>
      </c>
      <c r="C45" s="27">
        <v>0.3</v>
      </c>
      <c r="D45" s="92">
        <v>116270</v>
      </c>
      <c r="E45" s="5">
        <v>0</v>
      </c>
      <c r="F45" s="5">
        <v>1400</v>
      </c>
      <c r="G45" s="5">
        <f t="shared" si="4"/>
        <v>14197.931999999999</v>
      </c>
      <c r="H45" s="47">
        <v>892.82</v>
      </c>
      <c r="I45" s="5">
        <f t="shared" si="5"/>
        <v>649.80376000000001</v>
      </c>
      <c r="J45" s="6">
        <f t="shared" si="6"/>
        <v>130610.55576</v>
      </c>
      <c r="K45" s="15">
        <f>J45-G45</f>
        <v>116412.62376</v>
      </c>
      <c r="L45" s="57" t="s">
        <v>83</v>
      </c>
    </row>
    <row r="46" spans="1:14" ht="13.5" thickBot="1">
      <c r="A46" s="14" t="s">
        <v>36</v>
      </c>
      <c r="B46" s="9" t="s">
        <v>37</v>
      </c>
      <c r="C46" s="27">
        <v>0.43</v>
      </c>
      <c r="D46" s="92">
        <v>119951</v>
      </c>
      <c r="E46" s="5">
        <v>0</v>
      </c>
      <c r="F46" s="5">
        <v>1400</v>
      </c>
      <c r="G46" s="5">
        <f t="shared" si="4"/>
        <v>14652.903599999998</v>
      </c>
      <c r="H46" s="47">
        <v>892.82</v>
      </c>
      <c r="I46" s="5">
        <f t="shared" si="5"/>
        <v>670.48361799999998</v>
      </c>
      <c r="J46" s="6">
        <f t="shared" si="6"/>
        <v>134767.207218</v>
      </c>
      <c r="K46" s="15">
        <f t="shared" si="8"/>
        <v>120114.30361800001</v>
      </c>
      <c r="N46" s="108"/>
    </row>
    <row r="47" spans="1:14" ht="13.5" thickBot="1">
      <c r="A47" s="14" t="s">
        <v>36</v>
      </c>
      <c r="B47" s="9" t="s">
        <v>38</v>
      </c>
      <c r="C47" s="27">
        <v>0.33</v>
      </c>
      <c r="D47" s="92">
        <v>120896</v>
      </c>
      <c r="E47" s="5">
        <v>0</v>
      </c>
      <c r="F47" s="5">
        <v>1400</v>
      </c>
      <c r="G47" s="5">
        <f t="shared" si="4"/>
        <v>14769.705599999999</v>
      </c>
      <c r="H47" s="47">
        <v>892.82</v>
      </c>
      <c r="I47" s="5">
        <f t="shared" si="5"/>
        <v>675.79262800000004</v>
      </c>
      <c r="J47" s="6">
        <f t="shared" si="6"/>
        <v>135834.31822799999</v>
      </c>
      <c r="K47" s="15">
        <f t="shared" si="8"/>
        <v>121064.61262799999</v>
      </c>
    </row>
    <row r="48" spans="1:14" ht="13.5" thickBot="1">
      <c r="A48" s="14" t="s">
        <v>36</v>
      </c>
      <c r="B48" s="9" t="s">
        <v>118</v>
      </c>
      <c r="C48" s="27">
        <v>0.22</v>
      </c>
      <c r="D48" s="92">
        <v>120853</v>
      </c>
      <c r="E48" s="5">
        <v>0</v>
      </c>
      <c r="F48" s="5">
        <v>1400</v>
      </c>
      <c r="G48" s="5">
        <f t="shared" si="4"/>
        <v>14764.390799999999</v>
      </c>
      <c r="H48" s="47">
        <v>892.82</v>
      </c>
      <c r="I48" s="5">
        <f t="shared" si="5"/>
        <v>675.55105400000002</v>
      </c>
      <c r="J48" s="6">
        <f t="shared" si="6"/>
        <v>135785.76185400001</v>
      </c>
      <c r="K48" s="15">
        <f t="shared" ref="K48:K56" si="9">J48-G48</f>
        <v>121021.37105400002</v>
      </c>
    </row>
    <row r="49" spans="1:15" ht="13.5" thickBot="1">
      <c r="A49" s="14" t="s">
        <v>36</v>
      </c>
      <c r="B49" s="4" t="s">
        <v>114</v>
      </c>
      <c r="C49" s="27"/>
      <c r="D49" s="92">
        <v>114139</v>
      </c>
      <c r="E49" s="5">
        <v>0</v>
      </c>
      <c r="F49" s="5">
        <v>1400</v>
      </c>
      <c r="G49" s="5">
        <f t="shared" si="4"/>
        <v>13934.540399999998</v>
      </c>
      <c r="H49" s="47">
        <v>892.82</v>
      </c>
      <c r="I49" s="5">
        <f t="shared" si="5"/>
        <v>637.83180200000004</v>
      </c>
      <c r="J49" s="6">
        <f t="shared" si="6"/>
        <v>128204.19220200001</v>
      </c>
      <c r="K49" s="15">
        <f t="shared" si="9"/>
        <v>114269.65180200001</v>
      </c>
    </row>
    <row r="50" spans="1:15" ht="13.5" thickBot="1">
      <c r="A50" s="14" t="s">
        <v>36</v>
      </c>
      <c r="B50" s="4" t="s">
        <v>145</v>
      </c>
      <c r="C50" s="27"/>
      <c r="D50" s="92">
        <v>118389</v>
      </c>
      <c r="E50" s="5">
        <v>0</v>
      </c>
      <c r="F50" s="5">
        <v>1400</v>
      </c>
      <c r="G50" s="5">
        <f t="shared" si="4"/>
        <v>14459.840399999999</v>
      </c>
      <c r="H50" s="47">
        <v>892.82</v>
      </c>
      <c r="I50" s="5">
        <f t="shared" si="5"/>
        <v>661.708302</v>
      </c>
      <c r="J50" s="6">
        <f t="shared" si="6"/>
        <v>133003.36870200001</v>
      </c>
      <c r="K50" s="15">
        <f>J50-G50</f>
        <v>118543.52830200001</v>
      </c>
    </row>
    <row r="51" spans="1:15" ht="13.5" thickBot="1">
      <c r="A51" s="13" t="s">
        <v>36</v>
      </c>
      <c r="B51" s="4" t="s">
        <v>138</v>
      </c>
      <c r="C51" s="27"/>
      <c r="D51" s="92">
        <v>114326</v>
      </c>
      <c r="E51" s="92">
        <v>0</v>
      </c>
      <c r="F51" s="5">
        <v>1400</v>
      </c>
      <c r="G51" s="5">
        <f t="shared" si="4"/>
        <v>13957.653599999998</v>
      </c>
      <c r="H51" s="47">
        <v>892.82</v>
      </c>
      <c r="I51" s="92">
        <f t="shared" si="5"/>
        <v>638.88236800000004</v>
      </c>
      <c r="J51" s="106">
        <f t="shared" si="6"/>
        <v>128415.355968</v>
      </c>
      <c r="K51" s="107">
        <f>J51-G51</f>
        <v>114457.702368</v>
      </c>
    </row>
    <row r="52" spans="1:15" ht="13.5" thickBot="1">
      <c r="A52" s="14" t="s">
        <v>2</v>
      </c>
      <c r="B52" s="9" t="s">
        <v>3</v>
      </c>
      <c r="C52" s="27" t="s">
        <v>30</v>
      </c>
      <c r="D52" s="92">
        <v>106714</v>
      </c>
      <c r="E52" s="5">
        <v>0</v>
      </c>
      <c r="F52" s="5">
        <v>0</v>
      </c>
      <c r="G52" s="5">
        <f t="shared" si="4"/>
        <v>13189.850399999999</v>
      </c>
      <c r="H52" s="47">
        <v>892.82</v>
      </c>
      <c r="I52" s="5">
        <f t="shared" si="5"/>
        <v>603.98335200000008</v>
      </c>
      <c r="J52" s="6">
        <f t="shared" si="6"/>
        <v>121400.653752</v>
      </c>
      <c r="K52" s="15">
        <f t="shared" si="9"/>
        <v>108210.803352</v>
      </c>
    </row>
    <row r="53" spans="1:15" ht="13.5" thickBot="1">
      <c r="A53" s="14" t="s">
        <v>2</v>
      </c>
      <c r="B53" s="9" t="s">
        <v>4</v>
      </c>
      <c r="C53" s="27" t="s">
        <v>30</v>
      </c>
      <c r="D53" s="92">
        <v>108605</v>
      </c>
      <c r="E53" s="5">
        <v>0</v>
      </c>
      <c r="F53" s="5">
        <v>0</v>
      </c>
      <c r="G53" s="5">
        <f t="shared" si="4"/>
        <v>13423.578</v>
      </c>
      <c r="H53" s="47">
        <v>892.82</v>
      </c>
      <c r="I53" s="5">
        <f t="shared" si="5"/>
        <v>614.60699</v>
      </c>
      <c r="J53" s="6">
        <f t="shared" si="6"/>
        <v>123536.00499</v>
      </c>
      <c r="K53" s="15">
        <f t="shared" si="9"/>
        <v>110112.42699000001</v>
      </c>
    </row>
    <row r="54" spans="1:15" ht="13.5" thickBot="1">
      <c r="A54" s="13" t="s">
        <v>2</v>
      </c>
      <c r="B54" s="4" t="s">
        <v>14</v>
      </c>
      <c r="C54" s="27" t="s">
        <v>30</v>
      </c>
      <c r="D54" s="92">
        <v>108454</v>
      </c>
      <c r="E54" s="5">
        <v>0</v>
      </c>
      <c r="F54" s="5">
        <v>0</v>
      </c>
      <c r="G54" s="5">
        <f t="shared" si="4"/>
        <v>13404.914399999998</v>
      </c>
      <c r="H54" s="47">
        <v>892.82</v>
      </c>
      <c r="I54" s="5">
        <f t="shared" si="5"/>
        <v>613.75867200000005</v>
      </c>
      <c r="J54" s="6">
        <f t="shared" si="6"/>
        <v>123365.493072</v>
      </c>
      <c r="K54" s="15">
        <f t="shared" si="9"/>
        <v>109960.578672</v>
      </c>
    </row>
    <row r="55" spans="1:15" ht="13.5" thickBot="1">
      <c r="A55" s="14" t="s">
        <v>2</v>
      </c>
      <c r="B55" s="9" t="s">
        <v>5</v>
      </c>
      <c r="C55" s="27" t="s">
        <v>30</v>
      </c>
      <c r="D55" s="92">
        <v>106406</v>
      </c>
      <c r="E55" s="5">
        <v>0</v>
      </c>
      <c r="F55" s="5">
        <v>0</v>
      </c>
      <c r="G55" s="5">
        <f t="shared" si="4"/>
        <v>13151.781599999998</v>
      </c>
      <c r="H55" s="47">
        <v>892.82</v>
      </c>
      <c r="I55" s="5">
        <f t="shared" si="5"/>
        <v>602.25300800000002</v>
      </c>
      <c r="J55" s="6">
        <f t="shared" si="6"/>
        <v>121052.85460800001</v>
      </c>
      <c r="K55" s="15">
        <f t="shared" si="9"/>
        <v>107901.07300800001</v>
      </c>
    </row>
    <row r="56" spans="1:15" ht="13.5" thickBot="1">
      <c r="A56" s="50" t="s">
        <v>2</v>
      </c>
      <c r="B56" s="51" t="s">
        <v>31</v>
      </c>
      <c r="C56" s="28" t="s">
        <v>30</v>
      </c>
      <c r="D56" s="95">
        <v>109486</v>
      </c>
      <c r="E56" s="52">
        <v>0</v>
      </c>
      <c r="F56" s="52">
        <v>0</v>
      </c>
      <c r="G56" s="22">
        <f t="shared" si="4"/>
        <v>13532.469599999999</v>
      </c>
      <c r="H56" s="47">
        <v>892.82</v>
      </c>
      <c r="I56" s="22">
        <f t="shared" si="5"/>
        <v>619.55644800000005</v>
      </c>
      <c r="J56" s="32">
        <f t="shared" si="6"/>
        <v>124530.84604800001</v>
      </c>
      <c r="K56" s="23">
        <f t="shared" si="9"/>
        <v>110998.37644800001</v>
      </c>
    </row>
    <row r="57" spans="1:15" ht="13.5" thickBot="1">
      <c r="B57" s="3"/>
      <c r="D57" s="7"/>
      <c r="E57" s="7"/>
      <c r="F57" s="7"/>
      <c r="G57" s="7"/>
      <c r="H57" s="7"/>
      <c r="I57" s="7"/>
      <c r="J57" s="8"/>
    </row>
    <row r="58" spans="1:15" ht="16.5" thickBot="1">
      <c r="A58" s="254" t="s">
        <v>28</v>
      </c>
      <c r="B58" s="276"/>
      <c r="C58" s="276"/>
      <c r="D58" s="276"/>
      <c r="E58" s="276"/>
      <c r="F58" s="276"/>
      <c r="G58" s="276"/>
      <c r="H58" s="276"/>
      <c r="I58" s="276"/>
      <c r="J58" s="277"/>
      <c r="K58" s="1"/>
    </row>
    <row r="59" spans="1:15" ht="13.5" thickBot="1">
      <c r="A59" s="234" t="s">
        <v>15</v>
      </c>
      <c r="B59" s="235"/>
      <c r="C59" s="40" t="s">
        <v>8</v>
      </c>
      <c r="D59" s="40" t="s">
        <v>0</v>
      </c>
      <c r="E59" s="40" t="s">
        <v>75</v>
      </c>
      <c r="F59" s="40" t="s">
        <v>16</v>
      </c>
      <c r="G59" s="40" t="s">
        <v>141</v>
      </c>
      <c r="H59" s="40" t="s">
        <v>18</v>
      </c>
      <c r="I59" s="40" t="s">
        <v>17</v>
      </c>
      <c r="J59" s="39" t="s">
        <v>1</v>
      </c>
      <c r="K59" s="41" t="s">
        <v>74</v>
      </c>
    </row>
    <row r="60" spans="1:15" ht="13.5" thickBot="1">
      <c r="A60" s="54" t="s">
        <v>33</v>
      </c>
      <c r="B60" s="55" t="s">
        <v>91</v>
      </c>
      <c r="C60" s="35">
        <v>0.92</v>
      </c>
      <c r="D60" s="96">
        <v>115470</v>
      </c>
      <c r="E60" s="56">
        <v>0</v>
      </c>
      <c r="F60" s="36">
        <v>1400</v>
      </c>
      <c r="G60" s="36">
        <f t="shared" ref="G60:G69" si="10">(D60-E60-F60)*12.36%</f>
        <v>14099.051999999998</v>
      </c>
      <c r="H60" s="47">
        <v>892.82</v>
      </c>
      <c r="I60" s="36">
        <f t="shared" ref="I60:I69" si="11">(D60-E60-F60+G60+H60)*0.5%</f>
        <v>645.30936000000008</v>
      </c>
      <c r="J60" s="37">
        <f t="shared" ref="J60:J69" si="12">D60-E60-F60+G60+H60+I60</f>
        <v>129707.18136</v>
      </c>
      <c r="K60" s="38">
        <f t="shared" ref="K60:K69" si="13">J60-G60</f>
        <v>115608.12936000001</v>
      </c>
      <c r="M60" s="124"/>
      <c r="N60" s="187"/>
      <c r="O60" s="77"/>
    </row>
    <row r="61" spans="1:15" ht="13.5" thickBot="1">
      <c r="A61" s="24" t="s">
        <v>33</v>
      </c>
      <c r="B61" s="18" t="s">
        <v>90</v>
      </c>
      <c r="C61" s="27">
        <v>2</v>
      </c>
      <c r="D61" s="97">
        <v>115470</v>
      </c>
      <c r="E61" s="17">
        <v>0</v>
      </c>
      <c r="F61" s="5">
        <v>1400</v>
      </c>
      <c r="G61" s="5">
        <f t="shared" si="10"/>
        <v>14099.051999999998</v>
      </c>
      <c r="H61" s="47">
        <v>892.82</v>
      </c>
      <c r="I61" s="5">
        <f t="shared" si="11"/>
        <v>645.30936000000008</v>
      </c>
      <c r="J61" s="6">
        <f t="shared" si="12"/>
        <v>129707.18136</v>
      </c>
      <c r="K61" s="15">
        <f>J61-G61</f>
        <v>115608.12936000001</v>
      </c>
      <c r="M61" s="124"/>
      <c r="N61" s="187"/>
      <c r="O61" s="77"/>
    </row>
    <row r="62" spans="1:15" ht="13.5" thickBot="1">
      <c r="A62" s="24" t="s">
        <v>33</v>
      </c>
      <c r="B62" s="18" t="s">
        <v>158</v>
      </c>
      <c r="C62" s="27">
        <v>2</v>
      </c>
      <c r="D62" s="97">
        <v>115968</v>
      </c>
      <c r="E62" s="17">
        <v>0</v>
      </c>
      <c r="F62" s="5">
        <v>1400</v>
      </c>
      <c r="G62" s="5">
        <f t="shared" si="10"/>
        <v>14160.604799999999</v>
      </c>
      <c r="H62" s="47">
        <v>892.82</v>
      </c>
      <c r="I62" s="5">
        <f t="shared" si="11"/>
        <v>648.107124</v>
      </c>
      <c r="J62" s="6">
        <f t="shared" si="12"/>
        <v>130269.53192400001</v>
      </c>
      <c r="K62" s="15">
        <f>J62-G62</f>
        <v>116108.92712400001</v>
      </c>
      <c r="M62" s="124"/>
      <c r="N62" s="187"/>
      <c r="O62" s="77"/>
    </row>
    <row r="63" spans="1:15" ht="13.5" thickBot="1">
      <c r="A63" s="24" t="s">
        <v>82</v>
      </c>
      <c r="B63" s="18" t="s">
        <v>13</v>
      </c>
      <c r="C63" s="27">
        <v>4.2</v>
      </c>
      <c r="D63" s="97">
        <v>115072</v>
      </c>
      <c r="E63" s="17">
        <v>0</v>
      </c>
      <c r="F63" s="5">
        <v>1400</v>
      </c>
      <c r="G63" s="5">
        <f t="shared" si="10"/>
        <v>14049.859199999999</v>
      </c>
      <c r="H63" s="47">
        <v>892.82</v>
      </c>
      <c r="I63" s="5">
        <f t="shared" si="11"/>
        <v>643.07339600000012</v>
      </c>
      <c r="J63" s="6">
        <f t="shared" si="12"/>
        <v>129257.75259600002</v>
      </c>
      <c r="K63" s="15">
        <f t="shared" si="13"/>
        <v>115207.89339600003</v>
      </c>
      <c r="M63" s="124"/>
      <c r="N63" s="187"/>
      <c r="O63" s="77"/>
    </row>
    <row r="64" spans="1:15" ht="13.5" thickBot="1">
      <c r="A64" s="24" t="s">
        <v>40</v>
      </c>
      <c r="B64" s="18" t="s">
        <v>39</v>
      </c>
      <c r="C64" s="27">
        <v>6.5</v>
      </c>
      <c r="D64" s="97">
        <v>117958</v>
      </c>
      <c r="E64" s="17">
        <v>0</v>
      </c>
      <c r="F64" s="5">
        <v>1400</v>
      </c>
      <c r="G64" s="5">
        <f t="shared" si="10"/>
        <v>14406.568799999999</v>
      </c>
      <c r="H64" s="47">
        <v>892.82</v>
      </c>
      <c r="I64" s="5">
        <f t="shared" si="11"/>
        <v>659.28694399999995</v>
      </c>
      <c r="J64" s="6">
        <f t="shared" si="12"/>
        <v>132516.67574399998</v>
      </c>
      <c r="K64" s="15">
        <f t="shared" si="13"/>
        <v>118110.10694399998</v>
      </c>
      <c r="M64" s="124"/>
      <c r="N64" s="187"/>
      <c r="O64" s="77"/>
    </row>
    <row r="65" spans="1:15" ht="13.5" thickBot="1">
      <c r="A65" s="24" t="s">
        <v>88</v>
      </c>
      <c r="B65" s="18" t="s">
        <v>87</v>
      </c>
      <c r="C65" s="27">
        <v>30</v>
      </c>
      <c r="D65" s="97">
        <v>119659</v>
      </c>
      <c r="E65" s="17">
        <v>0</v>
      </c>
      <c r="F65" s="5">
        <v>1400</v>
      </c>
      <c r="G65" s="5">
        <f t="shared" si="10"/>
        <v>14616.812399999999</v>
      </c>
      <c r="H65" s="47">
        <v>892.82</v>
      </c>
      <c r="I65" s="5">
        <f t="shared" si="11"/>
        <v>668.84316200000001</v>
      </c>
      <c r="J65" s="6">
        <f t="shared" si="12"/>
        <v>134437.47556200001</v>
      </c>
      <c r="K65" s="15">
        <f>J65-G65</f>
        <v>119820.66316200001</v>
      </c>
      <c r="M65" s="124"/>
      <c r="N65" s="187"/>
      <c r="O65" s="77"/>
    </row>
    <row r="66" spans="1:15" ht="13.5" thickBot="1">
      <c r="A66" s="24" t="s">
        <v>81</v>
      </c>
      <c r="B66" s="18" t="s">
        <v>80</v>
      </c>
      <c r="C66" s="27">
        <v>50</v>
      </c>
      <c r="D66" s="97">
        <v>119958</v>
      </c>
      <c r="E66" s="17">
        <v>0</v>
      </c>
      <c r="F66" s="5">
        <v>1400</v>
      </c>
      <c r="G66" s="5">
        <f t="shared" si="10"/>
        <v>14653.768799999998</v>
      </c>
      <c r="H66" s="47">
        <v>892.82</v>
      </c>
      <c r="I66" s="5">
        <f t="shared" si="11"/>
        <v>670.52294400000005</v>
      </c>
      <c r="J66" s="6">
        <f t="shared" si="12"/>
        <v>134775.11174399999</v>
      </c>
      <c r="K66" s="15">
        <f t="shared" si="13"/>
        <v>120121.342944</v>
      </c>
      <c r="M66" s="124"/>
      <c r="N66" s="187"/>
      <c r="O66" s="77"/>
    </row>
    <row r="67" spans="1:15" ht="13.5" thickBot="1">
      <c r="A67" s="24" t="s">
        <v>2</v>
      </c>
      <c r="B67" s="18" t="s">
        <v>32</v>
      </c>
      <c r="C67" s="27" t="s">
        <v>30</v>
      </c>
      <c r="D67" s="97">
        <v>110594</v>
      </c>
      <c r="E67" s="17">
        <v>0</v>
      </c>
      <c r="F67" s="17">
        <v>0</v>
      </c>
      <c r="G67" s="5">
        <f t="shared" si="10"/>
        <v>13669.418399999999</v>
      </c>
      <c r="H67" s="47">
        <v>892.82</v>
      </c>
      <c r="I67" s="5">
        <f t="shared" si="11"/>
        <v>625.78119200000003</v>
      </c>
      <c r="J67" s="6">
        <f t="shared" si="12"/>
        <v>125782.019592</v>
      </c>
      <c r="K67" s="15">
        <f t="shared" si="13"/>
        <v>112112.601192</v>
      </c>
      <c r="M67" s="124"/>
      <c r="N67" s="187"/>
      <c r="O67" s="77"/>
    </row>
    <row r="68" spans="1:15" ht="13.5" thickBot="1">
      <c r="A68" s="24" t="s">
        <v>2</v>
      </c>
      <c r="B68" s="18" t="s">
        <v>34</v>
      </c>
      <c r="C68" s="27" t="s">
        <v>30</v>
      </c>
      <c r="D68" s="97">
        <v>112286</v>
      </c>
      <c r="E68" s="17">
        <v>0</v>
      </c>
      <c r="F68" s="17">
        <v>0</v>
      </c>
      <c r="G68" s="5">
        <f t="shared" si="10"/>
        <v>13878.549599999998</v>
      </c>
      <c r="H68" s="47">
        <v>892.82</v>
      </c>
      <c r="I68" s="5">
        <f t="shared" si="11"/>
        <v>635.28684800000008</v>
      </c>
      <c r="J68" s="6">
        <f t="shared" si="12"/>
        <v>127692.65644800001</v>
      </c>
      <c r="K68" s="15">
        <f t="shared" si="13"/>
        <v>113814.10684800001</v>
      </c>
      <c r="M68" s="124"/>
      <c r="N68" s="187"/>
      <c r="O68" s="77"/>
    </row>
    <row r="69" spans="1:15" ht="13.5" thickBot="1">
      <c r="A69" s="53" t="s">
        <v>2</v>
      </c>
      <c r="B69" s="25" t="s">
        <v>35</v>
      </c>
      <c r="C69" s="28" t="s">
        <v>30</v>
      </c>
      <c r="D69" s="98">
        <v>111739</v>
      </c>
      <c r="E69" s="26">
        <v>0</v>
      </c>
      <c r="F69" s="26">
        <v>0</v>
      </c>
      <c r="G69" s="22">
        <f t="shared" si="10"/>
        <v>13810.940399999999</v>
      </c>
      <c r="H69" s="47">
        <v>892.82</v>
      </c>
      <c r="I69" s="22">
        <f t="shared" si="11"/>
        <v>632.21380199999999</v>
      </c>
      <c r="J69" s="32">
        <f t="shared" si="12"/>
        <v>127074.974202</v>
      </c>
      <c r="K69" s="23">
        <f t="shared" si="13"/>
        <v>113264.03380199999</v>
      </c>
      <c r="M69" s="124"/>
      <c r="N69" s="187"/>
      <c r="O69" s="77"/>
    </row>
    <row r="70" spans="1:15">
      <c r="M70" s="77"/>
      <c r="N70" s="77"/>
      <c r="O70" s="77"/>
    </row>
    <row r="71" spans="1:15" ht="13.5">
      <c r="A71" s="57"/>
      <c r="M71" s="77"/>
      <c r="N71" s="77"/>
      <c r="O71" s="77"/>
    </row>
    <row r="72" spans="1:15">
      <c r="M72" s="77"/>
      <c r="N72" s="77"/>
      <c r="O72" s="77"/>
    </row>
  </sheetData>
  <mergeCells count="15">
    <mergeCell ref="B5:K5"/>
    <mergeCell ref="A6:K6"/>
    <mergeCell ref="A2:L2"/>
    <mergeCell ref="A1:K1"/>
    <mergeCell ref="B3:K3"/>
    <mergeCell ref="B4:K4"/>
    <mergeCell ref="A59:B59"/>
    <mergeCell ref="A31:J31"/>
    <mergeCell ref="A32:B32"/>
    <mergeCell ref="A58:J58"/>
    <mergeCell ref="L9:N10"/>
    <mergeCell ref="L32:N33"/>
    <mergeCell ref="A9:K9"/>
    <mergeCell ref="A10:I10"/>
    <mergeCell ref="A11:B11"/>
  </mergeCells>
  <phoneticPr fontId="28" type="noConversion"/>
  <pageMargins left="0.70866141732283505" right="0.70866141732283505" top="0.24803149599999999" bottom="0.24803149599999999" header="0.31496062992126" footer="0.31496062992126"/>
  <pageSetup paperSize="9" scale="50" orientation="landscape" horizontalDpi="4294967293" r:id="rId1"/>
  <headerFooter alignWithMargins="0"/>
  <ignoredErrors>
    <ignoredError sqref="B33 B35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77"/>
  <sheetViews>
    <sheetView workbookViewId="0">
      <selection activeCell="L38" sqref="L38"/>
    </sheetView>
  </sheetViews>
  <sheetFormatPr defaultRowHeight="12.75"/>
  <cols>
    <col min="1" max="1" width="11.85546875" style="189" customWidth="1"/>
    <col min="2" max="2" width="17.7109375" style="189" customWidth="1"/>
    <col min="3" max="3" width="6.28515625" style="189" bestFit="1" customWidth="1"/>
    <col min="4" max="5" width="11.42578125" style="189" customWidth="1"/>
    <col min="6" max="6" width="9.28515625" style="189" customWidth="1"/>
    <col min="7" max="7" width="18.85546875" style="189" bestFit="1" customWidth="1"/>
    <col min="8" max="16384" width="9.140625" style="189"/>
  </cols>
  <sheetData>
    <row r="1" spans="1:8" customFormat="1" ht="23.25">
      <c r="A1" s="250" t="s">
        <v>110</v>
      </c>
      <c r="B1" s="251"/>
      <c r="C1" s="251"/>
      <c r="D1" s="251"/>
      <c r="E1" s="251"/>
      <c r="F1" s="251"/>
      <c r="G1" s="251"/>
      <c r="H1" s="251"/>
    </row>
    <row r="2" spans="1:8" customFormat="1" ht="16.5">
      <c r="A2" s="217" t="s">
        <v>105</v>
      </c>
      <c r="B2" s="85"/>
      <c r="C2" s="85"/>
      <c r="D2" s="85"/>
      <c r="E2" s="85"/>
      <c r="F2" s="85"/>
      <c r="G2" s="85"/>
      <c r="H2" s="85"/>
    </row>
    <row r="3" spans="1:8" s="191" customFormat="1">
      <c r="A3" s="280" t="s">
        <v>106</v>
      </c>
      <c r="B3" s="280"/>
      <c r="C3" s="280"/>
      <c r="D3" s="280"/>
      <c r="E3" s="280"/>
      <c r="F3" s="280"/>
      <c r="G3" s="280"/>
      <c r="H3" s="190"/>
    </row>
    <row r="4" spans="1:8" s="191" customFormat="1">
      <c r="A4" s="280" t="s">
        <v>107</v>
      </c>
      <c r="B4" s="280"/>
      <c r="C4" s="280"/>
      <c r="D4" s="280"/>
      <c r="E4" s="280"/>
      <c r="F4" s="280"/>
      <c r="G4" s="280"/>
      <c r="H4" s="190"/>
    </row>
    <row r="5" spans="1:8" s="191" customFormat="1">
      <c r="A5" s="280" t="s">
        <v>108</v>
      </c>
      <c r="B5" s="280"/>
      <c r="C5" s="280"/>
      <c r="D5" s="280"/>
      <c r="E5" s="280"/>
      <c r="F5" s="280"/>
      <c r="G5" s="280"/>
      <c r="H5" s="190"/>
    </row>
    <row r="6" spans="1:8" ht="15">
      <c r="A6" s="281" t="s">
        <v>109</v>
      </c>
      <c r="B6" s="281"/>
      <c r="C6" s="281"/>
      <c r="D6" s="281"/>
      <c r="E6" s="281"/>
      <c r="F6" s="281"/>
      <c r="G6" s="281"/>
      <c r="H6" s="281"/>
    </row>
    <row r="7" spans="1:8" ht="15.75" thickBot="1">
      <c r="A7" s="192"/>
      <c r="B7" s="192"/>
      <c r="C7" s="192"/>
      <c r="D7" s="192"/>
      <c r="E7" s="192"/>
      <c r="F7" s="192"/>
      <c r="G7" s="192"/>
      <c r="H7" s="192"/>
    </row>
    <row r="8" spans="1:8" ht="13.5" thickBot="1">
      <c r="A8" s="193" t="s">
        <v>206</v>
      </c>
      <c r="B8" s="194"/>
      <c r="C8" s="194"/>
      <c r="D8" s="194"/>
      <c r="E8" s="194"/>
      <c r="F8" s="194"/>
      <c r="G8" s="194" t="s">
        <v>200</v>
      </c>
      <c r="H8" s="195"/>
    </row>
    <row r="9" spans="1:8" ht="13.5" thickBot="1">
      <c r="A9" s="282" t="s">
        <v>29</v>
      </c>
      <c r="B9" s="283"/>
      <c r="C9" s="283"/>
      <c r="D9" s="283"/>
      <c r="E9" s="283"/>
      <c r="F9" s="283"/>
      <c r="G9" s="284"/>
    </row>
    <row r="10" spans="1:8" ht="13.5" thickBot="1">
      <c r="A10" s="285" t="s">
        <v>15</v>
      </c>
      <c r="B10" s="286"/>
      <c r="C10" s="196" t="s">
        <v>8</v>
      </c>
      <c r="D10" s="140" t="s">
        <v>0</v>
      </c>
      <c r="E10" s="140" t="s">
        <v>176</v>
      </c>
      <c r="F10" s="140" t="s">
        <v>175</v>
      </c>
      <c r="G10" s="141" t="s">
        <v>1</v>
      </c>
    </row>
    <row r="11" spans="1:8">
      <c r="A11" s="44" t="s">
        <v>198</v>
      </c>
      <c r="B11" s="34" t="s">
        <v>130</v>
      </c>
      <c r="C11" s="35">
        <v>11</v>
      </c>
      <c r="D11" s="94">
        <v>106971</v>
      </c>
      <c r="E11" s="94">
        <f>D11+D11*12.36%</f>
        <v>120192.6156</v>
      </c>
      <c r="F11" s="94">
        <f>E11*5%</f>
        <v>6009.6307800000004</v>
      </c>
      <c r="G11" s="228">
        <f>E11+F11</f>
        <v>126202.24638000001</v>
      </c>
    </row>
    <row r="12" spans="1:8">
      <c r="A12" s="13" t="s">
        <v>198</v>
      </c>
      <c r="B12" s="4" t="s">
        <v>126</v>
      </c>
      <c r="C12" s="27" t="s">
        <v>129</v>
      </c>
      <c r="D12" s="92">
        <v>106071</v>
      </c>
      <c r="E12" s="94">
        <f t="shared" ref="E12:E28" si="0">D12+D12*12.36%</f>
        <v>119181.3756</v>
      </c>
      <c r="F12" s="94">
        <f t="shared" ref="F12:F28" si="1">E12*5%</f>
        <v>5959.0687800000005</v>
      </c>
      <c r="G12" s="228">
        <f t="shared" ref="G12:G28" si="2">E12+F12</f>
        <v>125140.44438</v>
      </c>
    </row>
    <row r="13" spans="1:8">
      <c r="A13" s="13" t="s">
        <v>198</v>
      </c>
      <c r="B13" s="4" t="s">
        <v>22</v>
      </c>
      <c r="C13" s="27">
        <v>6</v>
      </c>
      <c r="D13" s="92">
        <v>107971</v>
      </c>
      <c r="E13" s="94">
        <f t="shared" si="0"/>
        <v>121316.2156</v>
      </c>
      <c r="F13" s="94">
        <f t="shared" si="1"/>
        <v>6065.8107799999998</v>
      </c>
      <c r="G13" s="228">
        <f t="shared" si="2"/>
        <v>127382.02638</v>
      </c>
    </row>
    <row r="14" spans="1:8">
      <c r="A14" s="13" t="s">
        <v>198</v>
      </c>
      <c r="B14" s="4" t="s">
        <v>23</v>
      </c>
      <c r="C14" s="27">
        <v>3</v>
      </c>
      <c r="D14" s="92">
        <v>107971</v>
      </c>
      <c r="E14" s="94">
        <f t="shared" si="0"/>
        <v>121316.2156</v>
      </c>
      <c r="F14" s="94">
        <f t="shared" si="1"/>
        <v>6065.8107799999998</v>
      </c>
      <c r="G14" s="228">
        <f t="shared" si="2"/>
        <v>127382.02638</v>
      </c>
    </row>
    <row r="15" spans="1:8">
      <c r="A15" s="13" t="s">
        <v>7</v>
      </c>
      <c r="B15" s="4" t="s">
        <v>19</v>
      </c>
      <c r="C15" s="27">
        <v>3</v>
      </c>
      <c r="D15" s="92">
        <v>109121</v>
      </c>
      <c r="E15" s="94">
        <f t="shared" si="0"/>
        <v>122608.3556</v>
      </c>
      <c r="F15" s="94">
        <f t="shared" si="1"/>
        <v>6130.4177799999998</v>
      </c>
      <c r="G15" s="228">
        <f t="shared" si="2"/>
        <v>128738.77338</v>
      </c>
    </row>
    <row r="16" spans="1:8">
      <c r="A16" s="13" t="s">
        <v>20</v>
      </c>
      <c r="B16" s="4" t="s">
        <v>21</v>
      </c>
      <c r="C16" s="27">
        <v>11</v>
      </c>
      <c r="D16" s="92">
        <v>110571</v>
      </c>
      <c r="E16" s="94">
        <f t="shared" si="0"/>
        <v>124237.5756</v>
      </c>
      <c r="F16" s="94">
        <f t="shared" si="1"/>
        <v>6211.87878</v>
      </c>
      <c r="G16" s="228">
        <f t="shared" si="2"/>
        <v>130449.45438</v>
      </c>
    </row>
    <row r="17" spans="1:7">
      <c r="A17" s="13" t="s">
        <v>199</v>
      </c>
      <c r="B17" s="4" t="s">
        <v>89</v>
      </c>
      <c r="C17" s="27">
        <v>12</v>
      </c>
      <c r="D17" s="92">
        <v>114121</v>
      </c>
      <c r="E17" s="94">
        <f t="shared" si="0"/>
        <v>128226.3556</v>
      </c>
      <c r="F17" s="94">
        <f t="shared" si="1"/>
        <v>6411.3177800000003</v>
      </c>
      <c r="G17" s="228">
        <f t="shared" si="2"/>
        <v>134637.67337999999</v>
      </c>
    </row>
    <row r="18" spans="1:7">
      <c r="A18" s="13" t="s">
        <v>123</v>
      </c>
      <c r="B18" s="4" t="s">
        <v>124</v>
      </c>
      <c r="C18" s="27"/>
      <c r="D18" s="92">
        <v>110921</v>
      </c>
      <c r="E18" s="94">
        <f t="shared" si="0"/>
        <v>124630.83559999999</v>
      </c>
      <c r="F18" s="94">
        <f t="shared" si="1"/>
        <v>6231.5417799999996</v>
      </c>
      <c r="G18" s="228">
        <f t="shared" si="2"/>
        <v>130862.37737999999</v>
      </c>
    </row>
    <row r="19" spans="1:7">
      <c r="A19" s="13" t="s">
        <v>199</v>
      </c>
      <c r="B19" s="4" t="s">
        <v>132</v>
      </c>
      <c r="C19" s="27">
        <v>12</v>
      </c>
      <c r="D19" s="92">
        <v>111491</v>
      </c>
      <c r="E19" s="94">
        <f t="shared" si="0"/>
        <v>125271.2876</v>
      </c>
      <c r="F19" s="94">
        <f t="shared" si="1"/>
        <v>6263.5643799999998</v>
      </c>
      <c r="G19" s="228">
        <f t="shared" si="2"/>
        <v>131534.85198000001</v>
      </c>
    </row>
    <row r="20" spans="1:7">
      <c r="A20" s="13" t="s">
        <v>133</v>
      </c>
      <c r="B20" s="4" t="s">
        <v>134</v>
      </c>
      <c r="C20" s="27">
        <v>12</v>
      </c>
      <c r="D20" s="92">
        <v>111871</v>
      </c>
      <c r="E20" s="94">
        <f t="shared" si="0"/>
        <v>125698.2556</v>
      </c>
      <c r="F20" s="94">
        <f t="shared" si="1"/>
        <v>6284.9127800000006</v>
      </c>
      <c r="G20" s="228">
        <f t="shared" si="2"/>
        <v>131983.16838000002</v>
      </c>
    </row>
    <row r="21" spans="1:7">
      <c r="A21" s="13" t="s">
        <v>133</v>
      </c>
      <c r="B21" s="166" t="s">
        <v>196</v>
      </c>
      <c r="C21" s="27">
        <v>10</v>
      </c>
      <c r="D21" s="92">
        <v>113171</v>
      </c>
      <c r="E21" s="94">
        <f t="shared" si="0"/>
        <v>127158.9356</v>
      </c>
      <c r="F21" s="94">
        <f t="shared" si="1"/>
        <v>6357.9467800000002</v>
      </c>
      <c r="G21" s="228">
        <f t="shared" si="2"/>
        <v>133516.88238</v>
      </c>
    </row>
    <row r="22" spans="1:7">
      <c r="A22" s="13" t="s">
        <v>133</v>
      </c>
      <c r="B22" s="4" t="s">
        <v>122</v>
      </c>
      <c r="C22" s="27">
        <v>1.9</v>
      </c>
      <c r="D22" s="92">
        <v>114971</v>
      </c>
      <c r="E22" s="94">
        <f t="shared" si="0"/>
        <v>129181.41559999999</v>
      </c>
      <c r="F22" s="94">
        <f t="shared" si="1"/>
        <v>6459.07078</v>
      </c>
      <c r="G22" s="228">
        <f t="shared" si="2"/>
        <v>135640.48637999999</v>
      </c>
    </row>
    <row r="23" spans="1:7">
      <c r="A23" s="13" t="s">
        <v>133</v>
      </c>
      <c r="B23" s="4" t="s">
        <v>104</v>
      </c>
      <c r="C23" s="27">
        <v>3</v>
      </c>
      <c r="D23" s="92">
        <v>111371</v>
      </c>
      <c r="E23" s="94">
        <f t="shared" si="0"/>
        <v>125136.4556</v>
      </c>
      <c r="F23" s="94">
        <f t="shared" si="1"/>
        <v>6256.8227800000004</v>
      </c>
      <c r="G23" s="228">
        <f t="shared" si="2"/>
        <v>131393.27838</v>
      </c>
    </row>
    <row r="24" spans="1:7">
      <c r="A24" s="13" t="s">
        <v>133</v>
      </c>
      <c r="B24" s="4" t="s">
        <v>113</v>
      </c>
      <c r="C24" s="27">
        <v>8</v>
      </c>
      <c r="D24" s="92">
        <v>115921</v>
      </c>
      <c r="E24" s="94">
        <f t="shared" si="0"/>
        <v>130248.83559999999</v>
      </c>
      <c r="F24" s="94">
        <f t="shared" si="1"/>
        <v>6512.4417800000001</v>
      </c>
      <c r="G24" s="228">
        <f t="shared" si="2"/>
        <v>136761.27737999998</v>
      </c>
    </row>
    <row r="25" spans="1:7">
      <c r="A25" s="13" t="s">
        <v>133</v>
      </c>
      <c r="B25" s="4" t="s">
        <v>131</v>
      </c>
      <c r="C25" s="27"/>
      <c r="D25" s="92">
        <v>111621</v>
      </c>
      <c r="E25" s="94">
        <f t="shared" si="0"/>
        <v>125417.3556</v>
      </c>
      <c r="F25" s="94">
        <f t="shared" si="1"/>
        <v>6270.8677800000005</v>
      </c>
      <c r="G25" s="228">
        <f t="shared" si="2"/>
        <v>131688.22337999998</v>
      </c>
    </row>
    <row r="26" spans="1:7">
      <c r="A26" s="13" t="s">
        <v>125</v>
      </c>
      <c r="B26" s="4" t="s">
        <v>127</v>
      </c>
      <c r="C26" s="27" t="s">
        <v>128</v>
      </c>
      <c r="D26" s="92">
        <v>109871</v>
      </c>
      <c r="E26" s="94">
        <f t="shared" si="0"/>
        <v>123451.05559999999</v>
      </c>
      <c r="F26" s="94">
        <f t="shared" si="1"/>
        <v>6172.55278</v>
      </c>
      <c r="G26" s="228">
        <f t="shared" si="2"/>
        <v>129623.60837999999</v>
      </c>
    </row>
    <row r="27" spans="1:7">
      <c r="A27" s="13" t="s">
        <v>2</v>
      </c>
      <c r="B27" s="4" t="s">
        <v>94</v>
      </c>
      <c r="C27" s="27" t="s">
        <v>30</v>
      </c>
      <c r="D27" s="92">
        <v>102171</v>
      </c>
      <c r="E27" s="94">
        <f t="shared" si="0"/>
        <v>114799.33559999999</v>
      </c>
      <c r="F27" s="94">
        <f t="shared" si="1"/>
        <v>5739.9667799999997</v>
      </c>
      <c r="G27" s="228">
        <f t="shared" si="2"/>
        <v>120539.30237999999</v>
      </c>
    </row>
    <row r="28" spans="1:7" ht="13.5" thickBot="1">
      <c r="A28" s="20" t="s">
        <v>2</v>
      </c>
      <c r="B28" s="21" t="s">
        <v>95</v>
      </c>
      <c r="C28" s="28" t="s">
        <v>30</v>
      </c>
      <c r="D28" s="95">
        <v>102171</v>
      </c>
      <c r="E28" s="95">
        <f t="shared" si="0"/>
        <v>114799.33559999999</v>
      </c>
      <c r="F28" s="95">
        <f t="shared" si="1"/>
        <v>5739.9667799999997</v>
      </c>
      <c r="G28" s="229">
        <f t="shared" si="2"/>
        <v>120539.30237999999</v>
      </c>
    </row>
    <row r="29" spans="1:7" ht="13.5" thickBot="1">
      <c r="B29" s="202"/>
      <c r="D29" s="199"/>
      <c r="E29" s="199"/>
      <c r="F29" s="199"/>
      <c r="G29" s="199"/>
    </row>
    <row r="30" spans="1:7" ht="13.5" thickBot="1">
      <c r="A30" s="287" t="s">
        <v>24</v>
      </c>
      <c r="B30" s="288"/>
      <c r="C30" s="288"/>
      <c r="D30" s="288"/>
      <c r="E30" s="288"/>
      <c r="F30" s="288"/>
      <c r="G30" s="289"/>
    </row>
    <row r="31" spans="1:7" ht="13.5" thickBot="1">
      <c r="A31" s="282" t="s">
        <v>15</v>
      </c>
      <c r="B31" s="290"/>
      <c r="C31" s="203" t="s">
        <v>8</v>
      </c>
      <c r="D31" s="59" t="s">
        <v>0</v>
      </c>
      <c r="E31" s="59" t="s">
        <v>176</v>
      </c>
      <c r="F31" s="59" t="s">
        <v>175</v>
      </c>
      <c r="G31" s="60" t="s">
        <v>1</v>
      </c>
    </row>
    <row r="32" spans="1:7">
      <c r="A32" s="44" t="s">
        <v>7</v>
      </c>
      <c r="B32" s="45" t="s">
        <v>25</v>
      </c>
      <c r="C32" s="46">
        <v>0.9</v>
      </c>
      <c r="D32" s="104">
        <v>109726</v>
      </c>
      <c r="E32" s="94">
        <f t="shared" ref="E32:E55" si="3">D32+D32*12.36%</f>
        <v>123288.1336</v>
      </c>
      <c r="F32" s="197">
        <f t="shared" ref="F32:F55" si="4">E32*5%</f>
        <v>6164.4066800000001</v>
      </c>
      <c r="G32" s="198">
        <f t="shared" ref="G32:G55" si="5">E32+F32</f>
        <v>129452.54028</v>
      </c>
    </row>
    <row r="33" spans="1:7">
      <c r="A33" s="71" t="s">
        <v>136</v>
      </c>
      <c r="B33" s="34" t="s">
        <v>135</v>
      </c>
      <c r="C33" s="35">
        <v>1</v>
      </c>
      <c r="D33" s="94">
        <v>111426</v>
      </c>
      <c r="E33" s="94">
        <f t="shared" si="3"/>
        <v>125198.2536</v>
      </c>
      <c r="F33" s="197">
        <f t="shared" si="4"/>
        <v>6259.9126800000004</v>
      </c>
      <c r="G33" s="198">
        <f t="shared" si="5"/>
        <v>131458.16628</v>
      </c>
    </row>
    <row r="34" spans="1:7">
      <c r="A34" s="204" t="s">
        <v>139</v>
      </c>
      <c r="B34" s="34" t="s">
        <v>137</v>
      </c>
      <c r="C34" s="35">
        <v>1.2</v>
      </c>
      <c r="D34" s="94">
        <v>110176</v>
      </c>
      <c r="E34" s="94">
        <f t="shared" si="3"/>
        <v>123793.7536</v>
      </c>
      <c r="F34" s="197">
        <f t="shared" si="4"/>
        <v>6189.68768</v>
      </c>
      <c r="G34" s="198">
        <f t="shared" si="5"/>
        <v>129983.44128</v>
      </c>
    </row>
    <row r="35" spans="1:7">
      <c r="A35" s="204" t="s">
        <v>6</v>
      </c>
      <c r="B35" s="204" t="s">
        <v>12</v>
      </c>
      <c r="C35" s="27">
        <v>8</v>
      </c>
      <c r="D35" s="94">
        <v>110676</v>
      </c>
      <c r="E35" s="94">
        <f t="shared" si="3"/>
        <v>124355.5536</v>
      </c>
      <c r="F35" s="197">
        <f t="shared" si="4"/>
        <v>6217.7776800000001</v>
      </c>
      <c r="G35" s="198">
        <f t="shared" si="5"/>
        <v>130573.33128</v>
      </c>
    </row>
    <row r="36" spans="1:7">
      <c r="A36" s="205" t="s">
        <v>6</v>
      </c>
      <c r="B36" s="204" t="s">
        <v>140</v>
      </c>
      <c r="C36" s="27">
        <v>8</v>
      </c>
      <c r="D36" s="94">
        <v>112176</v>
      </c>
      <c r="E36" s="94">
        <f t="shared" si="3"/>
        <v>126040.95359999999</v>
      </c>
      <c r="F36" s="197">
        <f t="shared" si="4"/>
        <v>6302.0476799999997</v>
      </c>
      <c r="G36" s="198">
        <f t="shared" si="5"/>
        <v>132343.00128</v>
      </c>
    </row>
    <row r="37" spans="1:7">
      <c r="A37" s="206" t="s">
        <v>26</v>
      </c>
      <c r="B37" s="204" t="s">
        <v>27</v>
      </c>
      <c r="C37" s="27">
        <v>8</v>
      </c>
      <c r="D37" s="94">
        <v>107966</v>
      </c>
      <c r="E37" s="94">
        <f t="shared" si="3"/>
        <v>121310.59759999999</v>
      </c>
      <c r="F37" s="197">
        <f t="shared" si="4"/>
        <v>6065.52988</v>
      </c>
      <c r="G37" s="198">
        <f t="shared" si="5"/>
        <v>127376.12748</v>
      </c>
    </row>
    <row r="38" spans="1:7">
      <c r="A38" s="206" t="s">
        <v>26</v>
      </c>
      <c r="B38" s="204" t="s">
        <v>112</v>
      </c>
      <c r="C38" s="27">
        <v>18</v>
      </c>
      <c r="D38" s="94">
        <v>110176</v>
      </c>
      <c r="E38" s="94">
        <f t="shared" si="3"/>
        <v>123793.7536</v>
      </c>
      <c r="F38" s="197">
        <f t="shared" si="4"/>
        <v>6189.68768</v>
      </c>
      <c r="G38" s="198">
        <f t="shared" si="5"/>
        <v>129983.44128</v>
      </c>
    </row>
    <row r="39" spans="1:7">
      <c r="A39" s="206" t="s">
        <v>10</v>
      </c>
      <c r="B39" s="204" t="s">
        <v>9</v>
      </c>
      <c r="C39" s="27">
        <v>1.2</v>
      </c>
      <c r="D39" s="94">
        <v>110456</v>
      </c>
      <c r="E39" s="94">
        <f t="shared" si="3"/>
        <v>124108.3616</v>
      </c>
      <c r="F39" s="197">
        <f t="shared" si="4"/>
        <v>6205.4180800000004</v>
      </c>
      <c r="G39" s="198">
        <f t="shared" si="5"/>
        <v>130313.77968000001</v>
      </c>
    </row>
    <row r="40" spans="1:7">
      <c r="A40" s="206" t="s">
        <v>78</v>
      </c>
      <c r="B40" s="204" t="s">
        <v>76</v>
      </c>
      <c r="C40" s="27">
        <v>0.35</v>
      </c>
      <c r="D40" s="94">
        <v>115716</v>
      </c>
      <c r="E40" s="94">
        <f t="shared" si="3"/>
        <v>130018.4976</v>
      </c>
      <c r="F40" s="197">
        <f t="shared" si="4"/>
        <v>6500.9248800000005</v>
      </c>
      <c r="G40" s="198">
        <f t="shared" si="5"/>
        <v>136519.42248000001</v>
      </c>
    </row>
    <row r="41" spans="1:7">
      <c r="A41" s="206" t="s">
        <v>79</v>
      </c>
      <c r="B41" s="4" t="s">
        <v>77</v>
      </c>
      <c r="C41" s="27">
        <v>0.12</v>
      </c>
      <c r="D41" s="94">
        <v>116516</v>
      </c>
      <c r="E41" s="94">
        <f t="shared" si="3"/>
        <v>130917.37759999999</v>
      </c>
      <c r="F41" s="197">
        <f t="shared" si="4"/>
        <v>6545.86888</v>
      </c>
      <c r="G41" s="198">
        <f t="shared" si="5"/>
        <v>137463.24648</v>
      </c>
    </row>
    <row r="42" spans="1:7">
      <c r="A42" s="207" t="s">
        <v>11</v>
      </c>
      <c r="B42" s="208" t="s">
        <v>151</v>
      </c>
      <c r="C42" s="27">
        <v>0.28000000000000003</v>
      </c>
      <c r="D42" s="94">
        <v>112216</v>
      </c>
      <c r="E42" s="94">
        <f t="shared" si="3"/>
        <v>126085.8976</v>
      </c>
      <c r="F42" s="197">
        <f t="shared" si="4"/>
        <v>6304.2948800000004</v>
      </c>
      <c r="G42" s="198">
        <f t="shared" si="5"/>
        <v>132390.19248</v>
      </c>
    </row>
    <row r="43" spans="1:7">
      <c r="A43" s="207" t="s">
        <v>11</v>
      </c>
      <c r="B43" s="208" t="s">
        <v>149</v>
      </c>
      <c r="C43" s="27">
        <v>0.22</v>
      </c>
      <c r="D43" s="94">
        <v>112216</v>
      </c>
      <c r="E43" s="94">
        <f t="shared" si="3"/>
        <v>126085.8976</v>
      </c>
      <c r="F43" s="197">
        <f t="shared" si="4"/>
        <v>6304.2948800000004</v>
      </c>
      <c r="G43" s="198">
        <f t="shared" si="5"/>
        <v>132390.19248</v>
      </c>
    </row>
    <row r="44" spans="1:7">
      <c r="A44" s="206" t="s">
        <v>120</v>
      </c>
      <c r="B44" s="204" t="s">
        <v>121</v>
      </c>
      <c r="C44" s="27">
        <v>0.3</v>
      </c>
      <c r="D44" s="94">
        <v>112576</v>
      </c>
      <c r="E44" s="94">
        <f t="shared" si="3"/>
        <v>126490.3936</v>
      </c>
      <c r="F44" s="197">
        <f t="shared" si="4"/>
        <v>6324.5196800000003</v>
      </c>
      <c r="G44" s="198">
        <f t="shared" si="5"/>
        <v>132814.91328000001</v>
      </c>
    </row>
    <row r="45" spans="1:7">
      <c r="A45" s="206" t="s">
        <v>36</v>
      </c>
      <c r="B45" s="204" t="s">
        <v>37</v>
      </c>
      <c r="C45" s="27">
        <v>0.43</v>
      </c>
      <c r="D45" s="94">
        <v>116676</v>
      </c>
      <c r="E45" s="94">
        <f t="shared" si="3"/>
        <v>131097.15359999999</v>
      </c>
      <c r="F45" s="197">
        <f t="shared" si="4"/>
        <v>6554.8576800000001</v>
      </c>
      <c r="G45" s="198">
        <f t="shared" si="5"/>
        <v>137652.01127999998</v>
      </c>
    </row>
    <row r="46" spans="1:7">
      <c r="A46" s="206" t="s">
        <v>36</v>
      </c>
      <c r="B46" s="204" t="s">
        <v>118</v>
      </c>
      <c r="C46" s="27">
        <v>0.22</v>
      </c>
      <c r="D46" s="94">
        <v>118176</v>
      </c>
      <c r="E46" s="94">
        <f t="shared" si="3"/>
        <v>132782.55359999998</v>
      </c>
      <c r="F46" s="197">
        <f t="shared" si="4"/>
        <v>6639.1276799999996</v>
      </c>
      <c r="G46" s="198">
        <f t="shared" si="5"/>
        <v>139421.68127999999</v>
      </c>
    </row>
    <row r="47" spans="1:7">
      <c r="A47" s="206" t="s">
        <v>36</v>
      </c>
      <c r="B47" s="204" t="s">
        <v>38</v>
      </c>
      <c r="C47" s="27">
        <v>0.33</v>
      </c>
      <c r="D47" s="94">
        <v>118219</v>
      </c>
      <c r="E47" s="94">
        <f t="shared" si="3"/>
        <v>132830.86840000001</v>
      </c>
      <c r="F47" s="197">
        <f t="shared" si="4"/>
        <v>6641.5434200000009</v>
      </c>
      <c r="G47" s="198">
        <f t="shared" si="5"/>
        <v>139472.41182000001</v>
      </c>
    </row>
    <row r="48" spans="1:7">
      <c r="A48" s="71" t="s">
        <v>36</v>
      </c>
      <c r="B48" s="4" t="s">
        <v>114</v>
      </c>
      <c r="C48" s="27"/>
      <c r="D48" s="94">
        <v>112746</v>
      </c>
      <c r="E48" s="94">
        <f t="shared" si="3"/>
        <v>126681.4056</v>
      </c>
      <c r="F48" s="197">
        <f t="shared" si="4"/>
        <v>6334.0702799999999</v>
      </c>
      <c r="G48" s="198">
        <f t="shared" si="5"/>
        <v>133015.47587999998</v>
      </c>
    </row>
    <row r="49" spans="1:9">
      <c r="A49" s="71" t="s">
        <v>36</v>
      </c>
      <c r="B49" s="4" t="s">
        <v>145</v>
      </c>
      <c r="C49" s="27"/>
      <c r="D49" s="94">
        <v>114366</v>
      </c>
      <c r="E49" s="94">
        <f t="shared" si="3"/>
        <v>128501.6376</v>
      </c>
      <c r="F49" s="197">
        <f t="shared" si="4"/>
        <v>6425.0818800000006</v>
      </c>
      <c r="G49" s="198">
        <f t="shared" si="5"/>
        <v>134926.71948</v>
      </c>
    </row>
    <row r="50" spans="1:9">
      <c r="A50" s="71" t="s">
        <v>36</v>
      </c>
      <c r="B50" s="4" t="s">
        <v>138</v>
      </c>
      <c r="C50" s="27"/>
      <c r="D50" s="94">
        <v>112936</v>
      </c>
      <c r="E50" s="94">
        <f t="shared" si="3"/>
        <v>126894.88959999999</v>
      </c>
      <c r="F50" s="197">
        <f t="shared" si="4"/>
        <v>6344.7444800000003</v>
      </c>
      <c r="G50" s="198">
        <f t="shared" si="5"/>
        <v>133239.63407999999</v>
      </c>
    </row>
    <row r="51" spans="1:9">
      <c r="A51" s="206" t="s">
        <v>2</v>
      </c>
      <c r="B51" s="204" t="s">
        <v>3</v>
      </c>
      <c r="C51" s="27" t="s">
        <v>30</v>
      </c>
      <c r="D51" s="94">
        <v>105226</v>
      </c>
      <c r="E51" s="94">
        <f t="shared" si="3"/>
        <v>118231.9336</v>
      </c>
      <c r="F51" s="197">
        <f t="shared" si="4"/>
        <v>5911.5966800000006</v>
      </c>
      <c r="G51" s="198">
        <f t="shared" si="5"/>
        <v>124143.53028000001</v>
      </c>
    </row>
    <row r="52" spans="1:9">
      <c r="A52" s="206" t="s">
        <v>2</v>
      </c>
      <c r="B52" s="204" t="s">
        <v>4</v>
      </c>
      <c r="C52" s="27" t="s">
        <v>30</v>
      </c>
      <c r="D52" s="94">
        <v>107076</v>
      </c>
      <c r="E52" s="94">
        <f t="shared" si="3"/>
        <v>120310.59359999999</v>
      </c>
      <c r="F52" s="197">
        <f t="shared" si="4"/>
        <v>6015.5296799999996</v>
      </c>
      <c r="G52" s="198">
        <f t="shared" si="5"/>
        <v>126326.12328</v>
      </c>
    </row>
    <row r="53" spans="1:9">
      <c r="A53" s="13" t="s">
        <v>2</v>
      </c>
      <c r="B53" s="4" t="s">
        <v>14</v>
      </c>
      <c r="C53" s="27" t="s">
        <v>30</v>
      </c>
      <c r="D53" s="94">
        <v>107026</v>
      </c>
      <c r="E53" s="94">
        <f t="shared" si="3"/>
        <v>120254.4136</v>
      </c>
      <c r="F53" s="197">
        <f t="shared" si="4"/>
        <v>6012.7206800000004</v>
      </c>
      <c r="G53" s="198">
        <f t="shared" si="5"/>
        <v>126267.13428</v>
      </c>
    </row>
    <row r="54" spans="1:9">
      <c r="A54" s="206" t="s">
        <v>2</v>
      </c>
      <c r="B54" s="204" t="s">
        <v>5</v>
      </c>
      <c r="C54" s="27" t="s">
        <v>30</v>
      </c>
      <c r="D54" s="94">
        <v>104866</v>
      </c>
      <c r="E54" s="94">
        <f t="shared" si="3"/>
        <v>117827.4376</v>
      </c>
      <c r="F54" s="197">
        <f t="shared" si="4"/>
        <v>5891.3718800000006</v>
      </c>
      <c r="G54" s="198">
        <f t="shared" si="5"/>
        <v>123718.80948000001</v>
      </c>
    </row>
    <row r="55" spans="1:9" ht="13.5" thickBot="1">
      <c r="A55" s="209" t="s">
        <v>2</v>
      </c>
      <c r="B55" s="210" t="s">
        <v>31</v>
      </c>
      <c r="C55" s="28" t="s">
        <v>30</v>
      </c>
      <c r="D55" s="105">
        <v>109116</v>
      </c>
      <c r="E55" s="95">
        <f t="shared" si="3"/>
        <v>122602.73759999999</v>
      </c>
      <c r="F55" s="200">
        <f t="shared" si="4"/>
        <v>6130.13688</v>
      </c>
      <c r="G55" s="201">
        <f t="shared" si="5"/>
        <v>128732.87448</v>
      </c>
    </row>
    <row r="56" spans="1:9" ht="13.5" thickBot="1">
      <c r="B56" s="202"/>
      <c r="D56" s="199"/>
      <c r="E56" s="199"/>
      <c r="F56" s="199"/>
      <c r="G56" s="199"/>
    </row>
    <row r="57" spans="1:9" ht="13.5" thickBot="1">
      <c r="A57" s="282" t="s">
        <v>28</v>
      </c>
      <c r="B57" s="291"/>
      <c r="C57" s="291"/>
      <c r="D57" s="291"/>
      <c r="E57" s="291"/>
      <c r="F57" s="291"/>
      <c r="G57" s="292"/>
    </row>
    <row r="58" spans="1:9" ht="13.5" thickBot="1">
      <c r="A58" s="287" t="s">
        <v>15</v>
      </c>
      <c r="B58" s="288"/>
      <c r="C58" s="211" t="s">
        <v>8</v>
      </c>
      <c r="D58" s="59" t="s">
        <v>0</v>
      </c>
      <c r="E58" s="59" t="s">
        <v>176</v>
      </c>
      <c r="F58" s="59" t="s">
        <v>175</v>
      </c>
      <c r="G58" s="60" t="s">
        <v>1</v>
      </c>
      <c r="I58" s="215"/>
    </row>
    <row r="59" spans="1:9">
      <c r="A59" s="54" t="s">
        <v>33</v>
      </c>
      <c r="B59" s="55" t="s">
        <v>91</v>
      </c>
      <c r="C59" s="35">
        <v>0.92</v>
      </c>
      <c r="D59" s="111">
        <v>112576</v>
      </c>
      <c r="E59" s="94">
        <f t="shared" ref="E59:E68" si="6">D59+D59*12.36%</f>
        <v>126490.3936</v>
      </c>
      <c r="F59" s="197">
        <f t="shared" ref="F59:F68" si="7">E59*5%</f>
        <v>6324.5196800000003</v>
      </c>
      <c r="G59" s="198">
        <f t="shared" ref="G59:G68" si="8">E59+F59</f>
        <v>132814.91328000001</v>
      </c>
      <c r="I59" s="215"/>
    </row>
    <row r="60" spans="1:9">
      <c r="A60" s="54" t="s">
        <v>33</v>
      </c>
      <c r="B60" s="55" t="s">
        <v>90</v>
      </c>
      <c r="C60" s="35">
        <v>2</v>
      </c>
      <c r="D60" s="96">
        <v>112576</v>
      </c>
      <c r="E60" s="94">
        <f t="shared" si="6"/>
        <v>126490.3936</v>
      </c>
      <c r="F60" s="197">
        <f t="shared" si="7"/>
        <v>6324.5196800000003</v>
      </c>
      <c r="G60" s="198">
        <f t="shared" si="8"/>
        <v>132814.91328000001</v>
      </c>
      <c r="I60" s="215"/>
    </row>
    <row r="61" spans="1:9">
      <c r="A61" s="54" t="s">
        <v>33</v>
      </c>
      <c r="B61" s="55" t="s">
        <v>158</v>
      </c>
      <c r="C61" s="35">
        <v>2</v>
      </c>
      <c r="D61" s="96">
        <v>113076</v>
      </c>
      <c r="E61" s="94">
        <f t="shared" si="6"/>
        <v>127052.1936</v>
      </c>
      <c r="F61" s="197">
        <f t="shared" si="7"/>
        <v>6352.6096800000005</v>
      </c>
      <c r="G61" s="198">
        <f t="shared" si="8"/>
        <v>133404.80327999999</v>
      </c>
      <c r="I61" s="215"/>
    </row>
    <row r="62" spans="1:9">
      <c r="A62" s="24" t="s">
        <v>82</v>
      </c>
      <c r="B62" s="18" t="s">
        <v>13</v>
      </c>
      <c r="C62" s="27">
        <v>4.2</v>
      </c>
      <c r="D62" s="97">
        <v>112176</v>
      </c>
      <c r="E62" s="94">
        <f t="shared" si="6"/>
        <v>126040.95359999999</v>
      </c>
      <c r="F62" s="197">
        <f t="shared" si="7"/>
        <v>6302.0476799999997</v>
      </c>
      <c r="G62" s="198">
        <f t="shared" si="8"/>
        <v>132343.00128</v>
      </c>
      <c r="I62" s="215"/>
    </row>
    <row r="63" spans="1:9">
      <c r="A63" s="24" t="s">
        <v>40</v>
      </c>
      <c r="B63" s="18" t="s">
        <v>39</v>
      </c>
      <c r="C63" s="27">
        <v>6.5</v>
      </c>
      <c r="D63" s="97">
        <v>115076</v>
      </c>
      <c r="E63" s="94">
        <f t="shared" si="6"/>
        <v>129299.3936</v>
      </c>
      <c r="F63" s="197">
        <f t="shared" si="7"/>
        <v>6464.9696800000002</v>
      </c>
      <c r="G63" s="198">
        <f t="shared" si="8"/>
        <v>135764.36327999999</v>
      </c>
      <c r="I63" s="215"/>
    </row>
    <row r="64" spans="1:9">
      <c r="A64" s="24" t="s">
        <v>88</v>
      </c>
      <c r="B64" s="18" t="s">
        <v>87</v>
      </c>
      <c r="C64" s="27">
        <v>30</v>
      </c>
      <c r="D64" s="97">
        <v>115526</v>
      </c>
      <c r="E64" s="94">
        <f t="shared" si="6"/>
        <v>129805.01360000001</v>
      </c>
      <c r="F64" s="197">
        <f t="shared" si="7"/>
        <v>6490.250680000001</v>
      </c>
      <c r="G64" s="198">
        <f t="shared" si="8"/>
        <v>136295.26428</v>
      </c>
      <c r="I64" s="215"/>
    </row>
    <row r="65" spans="1:9">
      <c r="A65" s="24" t="s">
        <v>81</v>
      </c>
      <c r="B65" s="18" t="s">
        <v>80</v>
      </c>
      <c r="C65" s="27">
        <v>50</v>
      </c>
      <c r="D65" s="97">
        <v>115826</v>
      </c>
      <c r="E65" s="94">
        <f t="shared" si="6"/>
        <v>130142.09359999999</v>
      </c>
      <c r="F65" s="197">
        <f t="shared" si="7"/>
        <v>6507.1046800000004</v>
      </c>
      <c r="G65" s="198">
        <f t="shared" si="8"/>
        <v>136649.19827999998</v>
      </c>
      <c r="I65" s="215"/>
    </row>
    <row r="66" spans="1:9">
      <c r="A66" s="24" t="s">
        <v>2</v>
      </c>
      <c r="B66" s="18" t="s">
        <v>32</v>
      </c>
      <c r="C66" s="27" t="s">
        <v>30</v>
      </c>
      <c r="D66" s="97">
        <v>109076</v>
      </c>
      <c r="E66" s="94">
        <f t="shared" si="6"/>
        <v>122557.7936</v>
      </c>
      <c r="F66" s="197">
        <f t="shared" si="7"/>
        <v>6127.8896800000002</v>
      </c>
      <c r="G66" s="198">
        <f t="shared" si="8"/>
        <v>128685.68328</v>
      </c>
      <c r="I66" s="215"/>
    </row>
    <row r="67" spans="1:9">
      <c r="A67" s="24" t="s">
        <v>2</v>
      </c>
      <c r="B67" s="18" t="s">
        <v>34</v>
      </c>
      <c r="C67" s="27" t="s">
        <v>30</v>
      </c>
      <c r="D67" s="97">
        <v>110776</v>
      </c>
      <c r="E67" s="94">
        <f t="shared" si="6"/>
        <v>124467.9136</v>
      </c>
      <c r="F67" s="197">
        <f t="shared" si="7"/>
        <v>6223.3956800000005</v>
      </c>
      <c r="G67" s="198">
        <f t="shared" si="8"/>
        <v>130691.30928</v>
      </c>
      <c r="I67" s="215"/>
    </row>
    <row r="68" spans="1:9" ht="13.5" thickBot="1">
      <c r="A68" s="53" t="s">
        <v>2</v>
      </c>
      <c r="B68" s="25" t="s">
        <v>35</v>
      </c>
      <c r="C68" s="28" t="s">
        <v>30</v>
      </c>
      <c r="D68" s="98">
        <v>110226</v>
      </c>
      <c r="E68" s="95">
        <f t="shared" si="6"/>
        <v>123849.9336</v>
      </c>
      <c r="F68" s="200">
        <f t="shared" si="7"/>
        <v>6192.4966800000002</v>
      </c>
      <c r="G68" s="201">
        <f t="shared" si="8"/>
        <v>130042.43028</v>
      </c>
      <c r="I68" s="215"/>
    </row>
    <row r="69" spans="1:9" ht="13.5" thickBot="1">
      <c r="A69" s="212"/>
      <c r="B69" s="213"/>
      <c r="C69" s="213"/>
      <c r="D69" s="213"/>
      <c r="E69" s="213"/>
      <c r="F69" s="213"/>
      <c r="G69" s="214"/>
    </row>
    <row r="70" spans="1:9" ht="16.5">
      <c r="A70" s="68" t="s">
        <v>83</v>
      </c>
    </row>
    <row r="72" spans="1:9" s="133" customFormat="1">
      <c r="B72" s="125"/>
      <c r="C72" s="125"/>
      <c r="D72" s="125"/>
      <c r="E72" s="125"/>
      <c r="F72" s="125"/>
      <c r="G72" s="125"/>
      <c r="H72" s="125"/>
    </row>
    <row r="73" spans="1:9">
      <c r="A73" s="215"/>
      <c r="B73" s="215"/>
      <c r="C73" s="215"/>
      <c r="D73" s="215"/>
      <c r="E73" s="215"/>
      <c r="F73" s="215"/>
      <c r="G73" s="215"/>
      <c r="H73" s="215"/>
    </row>
    <row r="74" spans="1:9">
      <c r="A74" s="279"/>
      <c r="B74" s="279"/>
      <c r="C74" s="132"/>
      <c r="D74" s="132"/>
      <c r="E74" s="132"/>
      <c r="F74" s="132"/>
      <c r="G74" s="132"/>
      <c r="H74" s="215"/>
    </row>
    <row r="75" spans="1:9">
      <c r="A75" s="83"/>
      <c r="B75" s="130"/>
      <c r="C75" s="66"/>
      <c r="D75" s="123"/>
      <c r="E75" s="123"/>
      <c r="F75" s="216"/>
      <c r="G75" s="216"/>
      <c r="H75" s="215"/>
    </row>
    <row r="76" spans="1:9">
      <c r="A76" s="83"/>
      <c r="B76" s="130"/>
      <c r="C76" s="66"/>
      <c r="D76" s="123"/>
      <c r="E76" s="123"/>
      <c r="F76" s="216"/>
      <c r="G76" s="216"/>
      <c r="H76" s="215"/>
    </row>
    <row r="77" spans="1:9">
      <c r="A77" s="215"/>
      <c r="B77" s="215"/>
      <c r="C77" s="215"/>
      <c r="D77" s="215"/>
      <c r="E77" s="215"/>
      <c r="F77" s="215"/>
      <c r="G77" s="215"/>
      <c r="H77" s="215"/>
    </row>
  </sheetData>
  <mergeCells count="12">
    <mergeCell ref="A1:H1"/>
    <mergeCell ref="A31:B31"/>
    <mergeCell ref="A57:G57"/>
    <mergeCell ref="A74:B74"/>
    <mergeCell ref="A3:G3"/>
    <mergeCell ref="A4:G4"/>
    <mergeCell ref="A5:G5"/>
    <mergeCell ref="A6:H6"/>
    <mergeCell ref="A9:G9"/>
    <mergeCell ref="A10:B10"/>
    <mergeCell ref="A58:B58"/>
    <mergeCell ref="A30:G30"/>
  </mergeCells>
  <phoneticPr fontId="28" type="noConversion"/>
  <pageMargins left="0.70866141732283505" right="0.70866141732283505" top="0.24803149599999999" bottom="0.24803149599999999" header="0.31496062992126" footer="0.31496062992126"/>
  <pageSetup paperSize="9" scale="7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N22"/>
  <sheetViews>
    <sheetView topLeftCell="A7" workbookViewId="0">
      <selection activeCell="G11" sqref="G11"/>
    </sheetView>
  </sheetViews>
  <sheetFormatPr defaultRowHeight="12.75"/>
  <cols>
    <col min="2" max="2" width="13.5703125" customWidth="1"/>
    <col min="3" max="3" width="15.5703125" customWidth="1"/>
    <col min="7" max="7" width="12" bestFit="1" customWidth="1"/>
  </cols>
  <sheetData>
    <row r="1" spans="1:14" ht="23.25">
      <c r="A1" s="250" t="s">
        <v>110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76"/>
      <c r="M1" s="76"/>
      <c r="N1" s="1"/>
    </row>
    <row r="2" spans="1:14" ht="16.5">
      <c r="A2" s="252" t="s">
        <v>105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78"/>
    </row>
    <row r="3" spans="1:14" ht="15">
      <c r="A3" s="84"/>
      <c r="B3" s="247" t="s">
        <v>106</v>
      </c>
      <c r="C3" s="247"/>
      <c r="D3" s="247"/>
      <c r="E3" s="247"/>
      <c r="F3" s="247"/>
      <c r="G3" s="247"/>
      <c r="H3" s="247"/>
      <c r="I3" s="247"/>
      <c r="J3" s="247"/>
      <c r="K3" s="247"/>
      <c r="L3" s="77"/>
      <c r="M3" s="77"/>
      <c r="N3" s="78"/>
    </row>
    <row r="4" spans="1:14" ht="15">
      <c r="A4" s="84"/>
      <c r="B4" s="247" t="s">
        <v>107</v>
      </c>
      <c r="C4" s="247"/>
      <c r="D4" s="247"/>
      <c r="E4" s="247"/>
      <c r="F4" s="247"/>
      <c r="G4" s="247"/>
      <c r="H4" s="247"/>
      <c r="I4" s="247"/>
      <c r="J4" s="247"/>
      <c r="K4" s="247"/>
      <c r="L4" s="77"/>
      <c r="M4" s="77"/>
      <c r="N4" s="78"/>
    </row>
    <row r="5" spans="1:14" ht="15">
      <c r="A5" s="84"/>
      <c r="B5" s="247" t="s">
        <v>108</v>
      </c>
      <c r="C5" s="247"/>
      <c r="D5" s="247"/>
      <c r="E5" s="247"/>
      <c r="F5" s="247"/>
      <c r="G5" s="247"/>
      <c r="H5" s="247"/>
      <c r="I5" s="247"/>
      <c r="J5" s="247"/>
      <c r="K5" s="247"/>
      <c r="L5" s="77"/>
      <c r="M5" s="77"/>
      <c r="N5" s="78"/>
    </row>
    <row r="6" spans="1:14" ht="18.75" thickBot="1">
      <c r="A6" s="294" t="s">
        <v>109</v>
      </c>
      <c r="B6" s="267"/>
      <c r="C6" s="267"/>
      <c r="D6" s="249"/>
      <c r="E6" s="249"/>
      <c r="F6" s="249"/>
      <c r="G6" s="249"/>
      <c r="H6" s="249"/>
      <c r="I6" s="249"/>
      <c r="J6" s="249"/>
      <c r="K6" s="249"/>
      <c r="L6" s="2"/>
      <c r="M6" s="2"/>
      <c r="N6" s="31"/>
    </row>
    <row r="7" spans="1:14" ht="13.5" thickBot="1">
      <c r="A7" s="75"/>
      <c r="B7" s="75"/>
      <c r="C7" s="75"/>
    </row>
    <row r="8" spans="1:14" ht="15.75" thickBot="1">
      <c r="A8" s="120" t="s">
        <v>207</v>
      </c>
      <c r="B8" s="75"/>
      <c r="C8" s="75"/>
      <c r="D8" s="100"/>
      <c r="E8" s="100"/>
      <c r="F8" s="100"/>
      <c r="G8" s="113"/>
      <c r="H8" s="101"/>
    </row>
    <row r="9" spans="1:14" ht="15">
      <c r="A9" s="120"/>
      <c r="B9" s="75"/>
      <c r="C9" s="75"/>
    </row>
    <row r="10" spans="1:14">
      <c r="A10" s="75"/>
      <c r="B10" s="293" t="s">
        <v>96</v>
      </c>
      <c r="C10" s="293"/>
    </row>
    <row r="11" spans="1:14" ht="25.5">
      <c r="A11" s="75"/>
      <c r="B11" s="72" t="s">
        <v>100</v>
      </c>
      <c r="C11" s="73">
        <v>99080</v>
      </c>
    </row>
    <row r="12" spans="1:14" ht="25.5">
      <c r="A12" s="75"/>
      <c r="B12" s="72" t="s">
        <v>101</v>
      </c>
      <c r="C12" s="73">
        <v>92133</v>
      </c>
    </row>
    <row r="13" spans="1:14" ht="25.5">
      <c r="A13" s="75"/>
      <c r="B13" s="72" t="s">
        <v>102</v>
      </c>
      <c r="C13" s="73">
        <v>98080</v>
      </c>
    </row>
    <row r="14" spans="1:14">
      <c r="A14" s="75"/>
      <c r="B14" s="72" t="s">
        <v>103</v>
      </c>
      <c r="C14" s="73">
        <v>92980</v>
      </c>
    </row>
    <row r="15" spans="1:14">
      <c r="A15" s="75"/>
      <c r="B15" s="75"/>
      <c r="C15" s="75"/>
    </row>
    <row r="16" spans="1:14">
      <c r="A16" s="75"/>
      <c r="B16" s="75"/>
      <c r="C16" s="75"/>
    </row>
    <row r="17" spans="1:3" ht="38.25">
      <c r="A17" s="75"/>
      <c r="B17" s="70" t="s">
        <v>96</v>
      </c>
      <c r="C17" s="71"/>
    </row>
    <row r="18" spans="1:3" ht="25.5">
      <c r="A18" s="75"/>
      <c r="B18" s="72" t="s">
        <v>97</v>
      </c>
      <c r="C18" s="73">
        <v>105256</v>
      </c>
    </row>
    <row r="19" spans="1:3">
      <c r="A19" s="75"/>
      <c r="B19" s="72"/>
      <c r="C19" s="73"/>
    </row>
    <row r="20" spans="1:3" ht="25.5">
      <c r="A20" s="75"/>
      <c r="B20" s="72" t="s">
        <v>98</v>
      </c>
      <c r="C20" s="73">
        <v>102296</v>
      </c>
    </row>
    <row r="21" spans="1:3">
      <c r="A21" s="75"/>
      <c r="B21" s="72" t="s">
        <v>99</v>
      </c>
      <c r="C21" s="73">
        <v>101316</v>
      </c>
    </row>
    <row r="22" spans="1:3">
      <c r="A22" s="75"/>
      <c r="B22" s="121" t="s">
        <v>152</v>
      </c>
      <c r="C22" s="122">
        <v>94135</v>
      </c>
    </row>
  </sheetData>
  <mergeCells count="7">
    <mergeCell ref="B10:C10"/>
    <mergeCell ref="A1:K1"/>
    <mergeCell ref="B3:K3"/>
    <mergeCell ref="B4:K4"/>
    <mergeCell ref="B5:K5"/>
    <mergeCell ref="A6:K6"/>
    <mergeCell ref="A2:M2"/>
  </mergeCells>
  <phoneticPr fontId="28" type="noConversion"/>
  <pageMargins left="0.75" right="0.75" top="1" bottom="1" header="0.5" footer="0.5"/>
  <pageSetup paperSize="9" scale="93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C56"/>
  <sheetViews>
    <sheetView topLeftCell="A13" zoomScale="125" zoomScaleNormal="125" workbookViewId="0">
      <selection activeCell="A16" sqref="A16"/>
    </sheetView>
  </sheetViews>
  <sheetFormatPr defaultRowHeight="12.75"/>
  <cols>
    <col min="1" max="1" width="121.42578125" customWidth="1"/>
    <col min="2" max="3" width="9.140625" hidden="1" customWidth="1"/>
  </cols>
  <sheetData>
    <row r="1" spans="1:3">
      <c r="A1" s="295" t="s">
        <v>208</v>
      </c>
      <c r="B1" s="295"/>
      <c r="C1" s="295"/>
    </row>
    <row r="2" spans="1:3">
      <c r="A2" s="86" t="s">
        <v>41</v>
      </c>
      <c r="B2" s="87"/>
      <c r="C2" s="87"/>
    </row>
    <row r="3" spans="1:3">
      <c r="A3" s="87" t="s">
        <v>42</v>
      </c>
      <c r="B3" s="87"/>
      <c r="C3" s="87"/>
    </row>
    <row r="4" spans="1:3">
      <c r="A4" s="87" t="s">
        <v>43</v>
      </c>
      <c r="B4" s="87"/>
      <c r="C4" s="87"/>
    </row>
    <row r="5" spans="1:3">
      <c r="A5" s="87" t="s">
        <v>44</v>
      </c>
      <c r="B5" s="87"/>
      <c r="C5" s="87"/>
    </row>
    <row r="6" spans="1:3">
      <c r="A6" s="88" t="s">
        <v>45</v>
      </c>
      <c r="B6" s="87"/>
      <c r="C6" s="87"/>
    </row>
    <row r="7" spans="1:3">
      <c r="A7" s="87" t="s">
        <v>46</v>
      </c>
      <c r="B7" s="87"/>
      <c r="C7" s="87"/>
    </row>
    <row r="8" spans="1:3">
      <c r="A8" s="87" t="s">
        <v>197</v>
      </c>
      <c r="B8" s="87"/>
      <c r="C8" s="87"/>
    </row>
    <row r="9" spans="1:3">
      <c r="A9" s="86" t="s">
        <v>47</v>
      </c>
      <c r="B9" s="87"/>
      <c r="C9" s="87"/>
    </row>
    <row r="10" spans="1:3">
      <c r="A10" s="87" t="s">
        <v>194</v>
      </c>
      <c r="B10" s="87"/>
      <c r="C10" s="87"/>
    </row>
    <row r="11" spans="1:3">
      <c r="A11" s="87" t="s">
        <v>48</v>
      </c>
      <c r="B11" s="87"/>
      <c r="C11" s="87"/>
    </row>
    <row r="12" spans="1:3">
      <c r="A12" s="87" t="s">
        <v>49</v>
      </c>
      <c r="B12" s="87"/>
      <c r="C12" s="87"/>
    </row>
    <row r="13" spans="1:3">
      <c r="A13" s="87" t="s">
        <v>50</v>
      </c>
      <c r="B13" s="87"/>
      <c r="C13" s="87"/>
    </row>
    <row r="14" spans="1:3">
      <c r="A14" s="87" t="s">
        <v>51</v>
      </c>
      <c r="B14" s="87"/>
      <c r="C14" s="87"/>
    </row>
    <row r="15" spans="1:3">
      <c r="A15" s="87" t="s">
        <v>195</v>
      </c>
      <c r="B15" s="87"/>
      <c r="C15" s="87"/>
    </row>
    <row r="16" spans="1:3">
      <c r="A16" s="88" t="s">
        <v>52</v>
      </c>
      <c r="B16" s="87"/>
      <c r="C16" s="87"/>
    </row>
    <row r="17" spans="1:3">
      <c r="A17" s="87" t="s">
        <v>153</v>
      </c>
      <c r="B17" s="87"/>
      <c r="C17" s="87"/>
    </row>
    <row r="18" spans="1:3">
      <c r="A18" s="87"/>
      <c r="B18" s="87"/>
      <c r="C18" s="87"/>
    </row>
    <row r="19" spans="1:3">
      <c r="A19" s="86" t="s">
        <v>53</v>
      </c>
      <c r="B19" s="87"/>
      <c r="C19" s="87"/>
    </row>
    <row r="20" spans="1:3">
      <c r="A20" s="87" t="s">
        <v>54</v>
      </c>
      <c r="B20" s="87"/>
      <c r="C20" s="87"/>
    </row>
    <row r="21" spans="1:3">
      <c r="A21" s="88" t="s">
        <v>55</v>
      </c>
      <c r="B21" s="87"/>
      <c r="C21" s="87"/>
    </row>
    <row r="22" spans="1:3">
      <c r="A22" s="87" t="s">
        <v>56</v>
      </c>
      <c r="B22" s="87"/>
      <c r="C22" s="87"/>
    </row>
    <row r="23" spans="1:3">
      <c r="A23" s="87" t="s">
        <v>57</v>
      </c>
      <c r="B23" s="87"/>
      <c r="C23" s="87"/>
    </row>
    <row r="24" spans="1:3">
      <c r="A24" s="87" t="s">
        <v>58</v>
      </c>
      <c r="B24" s="87"/>
      <c r="C24" s="87"/>
    </row>
    <row r="25" spans="1:3">
      <c r="A25" s="87"/>
      <c r="B25" s="87"/>
      <c r="C25" s="87"/>
    </row>
    <row r="26" spans="1:3">
      <c r="A26" s="86" t="s">
        <v>59</v>
      </c>
      <c r="B26" s="87"/>
      <c r="C26" s="87"/>
    </row>
    <row r="27" spans="1:3">
      <c r="A27" s="87" t="s">
        <v>146</v>
      </c>
      <c r="B27" s="87"/>
      <c r="C27" s="87"/>
    </row>
    <row r="28" spans="1:3">
      <c r="A28" s="87" t="s">
        <v>117</v>
      </c>
      <c r="B28" s="87"/>
      <c r="C28" s="87"/>
    </row>
    <row r="29" spans="1:3">
      <c r="A29" s="87" t="s">
        <v>119</v>
      </c>
      <c r="B29" s="87"/>
      <c r="C29" s="87"/>
    </row>
    <row r="30" spans="1:3">
      <c r="A30" s="87" t="s">
        <v>148</v>
      </c>
      <c r="B30" s="87"/>
      <c r="C30" s="87"/>
    </row>
    <row r="31" spans="1:3">
      <c r="A31" s="87" t="s">
        <v>116</v>
      </c>
      <c r="B31" s="87"/>
      <c r="C31" s="87"/>
    </row>
    <row r="32" spans="1:3">
      <c r="A32" s="87" t="s">
        <v>142</v>
      </c>
      <c r="B32" s="87"/>
      <c r="C32" s="87"/>
    </row>
    <row r="33" spans="1:3">
      <c r="A33" s="87" t="s">
        <v>147</v>
      </c>
      <c r="B33" s="87"/>
      <c r="C33" s="87"/>
    </row>
    <row r="34" spans="1:3">
      <c r="A34" s="86" t="s">
        <v>60</v>
      </c>
      <c r="B34" s="87"/>
      <c r="C34" s="87"/>
    </row>
    <row r="35" spans="1:3">
      <c r="A35" s="87" t="s">
        <v>61</v>
      </c>
      <c r="B35" s="87"/>
      <c r="C35" s="87"/>
    </row>
    <row r="36" spans="1:3">
      <c r="A36" s="87" t="s">
        <v>62</v>
      </c>
      <c r="B36" s="87"/>
      <c r="C36" s="87"/>
    </row>
    <row r="37" spans="1:3">
      <c r="A37" s="88" t="s">
        <v>63</v>
      </c>
      <c r="B37" s="87"/>
      <c r="C37" s="87"/>
    </row>
    <row r="38" spans="1:3">
      <c r="A38" s="87"/>
      <c r="B38" s="87"/>
      <c r="C38" s="87"/>
    </row>
    <row r="39" spans="1:3">
      <c r="A39" s="87" t="s">
        <v>64</v>
      </c>
      <c r="B39" s="87"/>
      <c r="C39" s="87"/>
    </row>
    <row r="40" spans="1:3">
      <c r="A40" s="86" t="s">
        <v>65</v>
      </c>
      <c r="B40" s="87"/>
      <c r="C40" s="87"/>
    </row>
    <row r="41" spans="1:3">
      <c r="A41" s="87" t="s">
        <v>154</v>
      </c>
      <c r="B41" s="87"/>
      <c r="C41" s="87"/>
    </row>
    <row r="42" spans="1:3">
      <c r="A42" s="87"/>
      <c r="B42" s="87"/>
      <c r="C42" s="87"/>
    </row>
    <row r="43" spans="1:3">
      <c r="A43" s="87" t="s">
        <v>66</v>
      </c>
      <c r="B43" s="87"/>
      <c r="C43" s="87"/>
    </row>
    <row r="44" spans="1:3">
      <c r="A44" s="87"/>
      <c r="B44" s="87"/>
      <c r="C44" s="87"/>
    </row>
    <row r="45" spans="1:3">
      <c r="A45" s="87" t="s">
        <v>67</v>
      </c>
      <c r="B45" s="87"/>
      <c r="C45" s="87"/>
    </row>
    <row r="46" spans="1:3">
      <c r="A46" s="87" t="s">
        <v>68</v>
      </c>
      <c r="B46" s="87"/>
      <c r="C46" s="87"/>
    </row>
    <row r="47" spans="1:3">
      <c r="A47" s="89" t="s">
        <v>69</v>
      </c>
      <c r="B47" s="90"/>
      <c r="C47" s="87"/>
    </row>
    <row r="48" spans="1:3">
      <c r="A48" s="87" t="s">
        <v>70</v>
      </c>
      <c r="B48" s="87"/>
      <c r="C48" s="87"/>
    </row>
    <row r="49" spans="1:3">
      <c r="A49" s="87" t="s">
        <v>71</v>
      </c>
      <c r="B49" s="87"/>
      <c r="C49" s="87"/>
    </row>
    <row r="50" spans="1:3">
      <c r="A50" s="87" t="s">
        <v>72</v>
      </c>
      <c r="B50" s="87"/>
      <c r="C50" s="87"/>
    </row>
    <row r="51" spans="1:3">
      <c r="A51" s="87" t="s">
        <v>73</v>
      </c>
      <c r="B51" s="87"/>
      <c r="C51" s="87"/>
    </row>
    <row r="52" spans="1:3">
      <c r="A52" s="71" t="s">
        <v>155</v>
      </c>
      <c r="B52" s="75"/>
      <c r="C52" s="75"/>
    </row>
    <row r="53" spans="1:3">
      <c r="A53" s="89" t="s">
        <v>143</v>
      </c>
    </row>
    <row r="54" spans="1:3">
      <c r="A54" s="89" t="s">
        <v>156</v>
      </c>
    </row>
    <row r="55" spans="1:3">
      <c r="A55" s="118" t="s">
        <v>144</v>
      </c>
    </row>
    <row r="56" spans="1:3">
      <c r="A56" s="89" t="s">
        <v>157</v>
      </c>
    </row>
  </sheetData>
  <mergeCells count="1">
    <mergeCell ref="A1:C1"/>
  </mergeCells>
  <phoneticPr fontId="28" type="noConversion"/>
  <pageMargins left="0.5" right="0.5" top="1" bottom="1" header="0.5" footer="0.5"/>
  <pageSetup scale="7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DAMAN</vt:lpstr>
      <vt:lpstr>SILVASSA</vt:lpstr>
      <vt:lpstr>BOISAR</vt:lpstr>
      <vt:lpstr>NASHIK RSC</vt:lpstr>
      <vt:lpstr>SOLAN</vt:lpstr>
      <vt:lpstr>EX-VASAI DEPOT</vt:lpstr>
      <vt:lpstr>PLANT WASTE</vt:lpstr>
      <vt:lpstr>T&amp;C</vt:lpstr>
      <vt:lpstr>BOISAR!Print_Area</vt:lpstr>
      <vt:lpstr>DAMAN!Print_Area</vt:lpstr>
      <vt:lpstr>'NASHIK RSC'!Print_Area</vt:lpstr>
      <vt:lpstr>SILVASSA!Print_Area</vt:lpstr>
      <vt:lpstr>SOLAN!Print_Area</vt:lpstr>
    </vt:vector>
  </TitlesOfParts>
  <Company>XYZ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Magic Windows</dc:creator>
  <cp:lastModifiedBy>abc</cp:lastModifiedBy>
  <cp:lastPrinted>2014-08-01T08:11:22Z</cp:lastPrinted>
  <dcterms:created xsi:type="dcterms:W3CDTF">2010-07-16T02:24:36Z</dcterms:created>
  <dcterms:modified xsi:type="dcterms:W3CDTF">2014-10-27T05:24:48Z</dcterms:modified>
</cp:coreProperties>
</file>